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1760" windowHeight="72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<sst xmlns="http://schemas.openxmlformats.org/spreadsheetml/2006/main" count="320" uniqueCount="268">
  <si>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</si>
  <si>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</si>
  <si>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</si>
  <si>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</si>
  <si>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</si>
  <si>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</si>
  <si>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</si>
  <si>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</si>
  <si>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</si>
  <si>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</si>
  <si>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</si>
  <si>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</si>
  <si>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</si>
  <si>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</si>
  <si>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</si>
  <si>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</si>
  <si>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</si>
  <si>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</si>
  <si>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</si>
  <si>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</si>
  <si>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</si>
  <si>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</si>
  <si>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</si>
  <si>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</si>
  <si>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</si>
  <si>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</si>
  <si>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</si>
  <si>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</si>
  <si>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</si>
  <si>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</si>
  <si>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</si>
  <si>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</si>
  <si>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</si>
  <si>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</si>
  <si>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</si>
  <si>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</si>
  <si>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</si>
  <si>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</si>
  <si>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</si>
  <si>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</si>
  <si>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</si>
  <si>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</si>
  <si>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</si>
  <si>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</si>
  <si>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</si>
  <si>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</si>
  <si>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</si>
  <si>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</si>
  <si>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</si>
  <si>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</si>
  <si>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</si>
  <si>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</si>
  <si>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</si>
  <si>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</si>
  <si>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</si>
  <si>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</si>
  <si>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</si>
  <si>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</si>
  <si>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</si>
  <si>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</si>
  <si>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</si>
  <si>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</si>
  <si>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</si>
  <si>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</si>
  <si>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</si>
  <si>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</si>
  <si>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</si>
  <si>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</si>
  <si>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</si>
  <si>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</si>
  <si>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</si>
  <si>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</si>
  <si>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</si>
  <si>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</si>
  <si>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</si>
  <si>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</si>
  <si>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</si>
  <si>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</si>
  <si>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</si>
  <si>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</si>
  <si>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</si>
  <si>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</si>
  <si>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</si>
  <si>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</si>
  <si>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</si>
  <si>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</si>
  <si>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</si>
  <si>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</si>
  <si>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</si>
  <si>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</si>
  <si>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</si>
  <si>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</si>
  <si>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</si>
  <si>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</si>
  <si>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</si>
  <si>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</si>
  <si>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</si>
  <si>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</si>
  <si>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</si>
  <si>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</si>
  <si>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</si>
  <si>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</si>
  <si>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</si>
  <si>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</si>
  <si>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</si>
  <si>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</si>
  <si>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</si>
  <si>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</si>
  <si>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</si>
  <si>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</si>
  <si>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</si>
  <si>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</si>
  <si>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</si>
  <si>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</si>
  <si>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</si>
  <si>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</si>
  <si>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</si>
  <si>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</si>
  <si>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</si>
  <si>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</si>
  <si>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</si>
  <si>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</si>
  <si>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</si>
  <si>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</si>
  <si>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</si>
  <si>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</si>
  <si>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</si>
  <si>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</si>
  <si>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</si>
  <si>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</si>
  <si>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</si>
  <si>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</si>
  <si>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</si>
  <si>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</si>
  <si>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</si>
  <si>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</si>
  <si>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</si>
  <si>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</si>
  <si>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</si>
  <si>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</si>
  <si>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</si>
  <si>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</si>
  <si>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</si>
  <si>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</si>
  <si>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</si>
  <si>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</si>
  <si>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</si>
  <si>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</si>
  <si>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</si>
  <si>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</si>
  <si>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</si>
  <si>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</si>
  <si>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</si>
  <si>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</si>
  <si>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</si>
  <si>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</si>
  <si>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</si>
  <si>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</si>
  <si>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</si>
  <si>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</si>
  <si>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</si>
  <si>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</si>
  <si>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</si>
  <si>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</si>
  <si>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</si>
  <si>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</si>
  <si>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</si>
  <si>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</si>
  <si>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</si>
  <si>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</si>
  <si>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</si>
  <si>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</si>
  <si>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</si>
  <si>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</si>
  <si>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</si>
  <si>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</si>
  <si>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</si>
  <si>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</si>
  <si>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</si>
  <si>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</si>
  <si>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</si>
  <si>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</si>
  <si>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</si>
  <si>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</si>
  <si>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</si>
  <si>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</si>
  <si>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</si>
  <si>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</si>
  <si>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</si>
  <si>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</si>
  <si>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</si>
  <si>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</si>
  <si>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</si>
  <si>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</si>
  <si>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</si>
  <si>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</si>
  <si>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</si>
  <si>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</si>
  <si>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</si>
  <si>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</si>
  <si>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</si>
  <si>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</si>
  <si>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</si>
  <si>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</si>
  <si>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</si>
  <si>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</si>
  <si>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</si>
  <si>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</si>
  <si>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</si>
  <si>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</si>
  <si>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</si>
  <si>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</si>
  <si>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</si>
  <si>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</si>
  <si>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</si>
  <si>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</si>
  <si>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</si>
  <si>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</si>
  <si>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</si>
  <si>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</si>
  <si>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</si>
  <si>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</si>
  <si>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</si>
  <si>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</si>
  <si>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</si>
  <si>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</si>
  <si>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</si>
  <si>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</si>
  <si>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</si>
  <si>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</si>
  <si>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</si>
  <si>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</si>
  <si>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</si>
  <si>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</si>
  <si>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</si>
  <si>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</si>
  <si>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</si>
  <si>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</si>
  <si>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</si>
  <si>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</si>
  <si>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</si>
  <si>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</si>
  <si>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</si>
  <si>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</si>
  <si>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</si>
  <si>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</si>
  <si>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</si>
  <si>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</si>
  <si>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</si>
  <si>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</si>
  <si>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</si>
  <si>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</si>
  <si>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</si>
  <si>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</si>
  <si>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</si>
  <si>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</si>
  <si>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</si>
  <si>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</si>
  <si>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</si>
  <si>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</si>
  <si>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</si>
  <si>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</si>
  <si>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</si>
  <si>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</si>
  <si>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</si>
  <si>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HORVAT ANGELINA, MARKO BRNIĆ</t>
  </si>
  <si>
    <t>01.01.2016.</t>
  </si>
  <si>
    <t>31.12.2016.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</si>
</sst>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42735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42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261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189"/>
      <c r="C30" s="189"/>
      <c r="D30" s="190"/>
      <c r="E30" s="188" t="s">
        <v>259</v>
      </c>
      <c r="F30" s="189"/>
      <c r="G30" s="189"/>
      <c r="H30" s="167" t="s">
        <v>260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262</v>
      </c>
      <c r="D48" s="163"/>
      <c r="E48" s="191"/>
      <c r="F48" s="6"/>
      <c r="G48" s="58" t="s">
        <v>106</v>
      </c>
      <c r="H48" s="156" t="s">
        <v>263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265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A34" sqref="A34:H34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267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215704452</v>
      </c>
      <c r="K6" s="89">
        <f>SUM(K7:K8)</f>
        <v>265061420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27669236</v>
      </c>
      <c r="K7" s="91">
        <v>23939122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188035216</v>
      </c>
      <c r="K8" s="91">
        <v>241122298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169171899</v>
      </c>
      <c r="K9" s="91">
        <v>108752753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214424502</v>
      </c>
      <c r="K10" s="91">
        <v>228990933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155967451</v>
      </c>
      <c r="K12" s="91">
        <v>232912773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47200886</v>
      </c>
      <c r="K13" s="91">
        <v>45324191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11387187</v>
      </c>
      <c r="K16" s="91">
        <v>15257665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638801559</v>
      </c>
      <c r="K17" s="91">
        <v>618256176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14047590</v>
      </c>
      <c r="K19" s="91">
        <v>29824959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28785618</v>
      </c>
      <c r="K20" s="91">
        <v>30883147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26642743</v>
      </c>
      <c r="K21" s="91">
        <v>28322484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1522133887</v>
      </c>
      <c r="K22" s="93">
        <f>SUM(K7:K21)</f>
        <v>1603586501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129309368</v>
      </c>
      <c r="K24" s="96">
        <f>SUM(K25:K26)</f>
        <v>120234789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24341635</v>
      </c>
      <c r="K25" s="97">
        <v>25255624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104967733</v>
      </c>
      <c r="K26" s="97">
        <v>94979165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1182688684</v>
      </c>
      <c r="K27" s="98">
        <f>SUM(K28:K30)</f>
        <v>1278347013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124349787</v>
      </c>
      <c r="K28" s="97">
        <v>167667675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97498359</v>
      </c>
      <c r="K29" s="97">
        <v>121094959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960840538</v>
      </c>
      <c r="K30" s="97">
        <v>989584379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/>
      <c r="K32" s="97">
        <v>0</v>
      </c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11070818</v>
      </c>
      <c r="K33" s="97">
        <v>0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2084</v>
      </c>
      <c r="K34" s="97">
        <v>936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33048192</v>
      </c>
      <c r="K40" s="97">
        <v>36388126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1356119146</v>
      </c>
      <c r="K41" s="100">
        <f>K24+K27+K31+K34+K35+K38+K39+K40</f>
        <v>1434970864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-8625290</v>
      </c>
      <c r="K44" s="91">
        <v>-1192335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73645782</v>
      </c>
      <c r="K45" s="91">
        <v>65020492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357974</v>
      </c>
      <c r="K48" s="91">
        <v>4151205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166014741</v>
      </c>
      <c r="K50" s="98">
        <f>SUM(K43:K49)</f>
        <v>168615637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1522133887</v>
      </c>
      <c r="K51" s="100">
        <f>K41+K50</f>
        <v>1603586501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166014741</v>
      </c>
      <c r="K53" s="96">
        <f>K50</f>
        <v>168615637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166014741</v>
      </c>
      <c r="K54" s="91">
        <f>K50</f>
        <v>168615637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12" dxfId="0" operator="lessThan" stopIfTrue="1">
      <formula>0</formula>
    </cfRule>
  </conditionalFormatting>
  <conditionalFormatting sqref="J24">
    <cfRule type="cellIs" priority="11" dxfId="0" operator="lessThan" stopIfTrue="1">
      <formula>0</formula>
    </cfRule>
  </conditionalFormatting>
  <conditionalFormatting sqref="J24">
    <cfRule type="cellIs" priority="10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3:K43 J7:K21 J25:K26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">
      <selection activeCell="A34" sqref="A34:H34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266</v>
      </c>
      <c r="F2" s="225"/>
      <c r="G2" s="103" t="s">
        <v>61</v>
      </c>
      <c r="H2" s="224" t="s">
        <v>267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43">
        <v>68893457</v>
      </c>
      <c r="K6" s="143">
        <v>16700513</v>
      </c>
      <c r="L6" s="143">
        <v>62202762</v>
      </c>
      <c r="M6" s="143">
        <v>15506398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43">
        <v>37052522</v>
      </c>
      <c r="K7" s="143">
        <v>9124027</v>
      </c>
      <c r="L7" s="143">
        <v>31047918</v>
      </c>
      <c r="M7" s="143">
        <v>7231296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44">
        <v>31840935</v>
      </c>
      <c r="K8" s="144">
        <v>7576486</v>
      </c>
      <c r="L8" s="144">
        <f>L6-L7</f>
        <v>31154844</v>
      </c>
      <c r="M8" s="144">
        <f>M6-M7</f>
        <v>8275102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43">
        <v>11876369</v>
      </c>
      <c r="K9" s="143">
        <v>3003719</v>
      </c>
      <c r="L9" s="143">
        <v>12796385</v>
      </c>
      <c r="M9" s="143">
        <v>3378484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43">
        <v>2966606</v>
      </c>
      <c r="K10" s="143">
        <v>707311</v>
      </c>
      <c r="L10" s="143">
        <v>3123346</v>
      </c>
      <c r="M10" s="143">
        <v>765434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44">
        <v>8909763</v>
      </c>
      <c r="K11" s="144">
        <v>2296408</v>
      </c>
      <c r="L11" s="144">
        <f>L9-L10</f>
        <v>9673039</v>
      </c>
      <c r="M11" s="144">
        <f>M9-M10</f>
        <v>2613050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43">
        <v>0</v>
      </c>
      <c r="K12" s="143">
        <v>0</v>
      </c>
      <c r="L12" s="143">
        <v>0</v>
      </c>
      <c r="M12" s="143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43">
        <v>2869348</v>
      </c>
      <c r="K13" s="143">
        <v>677281</v>
      </c>
      <c r="L13" s="143">
        <v>2858124</v>
      </c>
      <c r="M13" s="143">
        <v>714517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43">
        <v>360</v>
      </c>
      <c r="K14" s="143">
        <v>24</v>
      </c>
      <c r="L14" s="143">
        <v>715</v>
      </c>
      <c r="M14" s="143">
        <v>-188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43">
        <v>0</v>
      </c>
      <c r="K15" s="143">
        <v>0</v>
      </c>
      <c r="L15" s="143">
        <v>0</v>
      </c>
      <c r="M15" s="143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43">
        <v>579564</v>
      </c>
      <c r="K16" s="143">
        <v>512383</v>
      </c>
      <c r="L16" s="143">
        <v>3190489</v>
      </c>
      <c r="M16" s="143">
        <v>142729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43">
        <v>0</v>
      </c>
      <c r="K17" s="143">
        <v>0</v>
      </c>
      <c r="L17" s="143">
        <v>0</v>
      </c>
      <c r="M17" s="143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43">
        <v>0</v>
      </c>
      <c r="K18" s="143">
        <v>0</v>
      </c>
      <c r="L18" s="143">
        <v>0</v>
      </c>
      <c r="M18" s="143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43">
        <v>0</v>
      </c>
      <c r="K19" s="143">
        <v>0</v>
      </c>
      <c r="L19" s="143">
        <v>0</v>
      </c>
      <c r="M19" s="143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43">
        <v>0</v>
      </c>
      <c r="K20" s="143">
        <v>0</v>
      </c>
      <c r="L20" s="143">
        <v>0</v>
      </c>
      <c r="M20" s="143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43">
        <v>56242</v>
      </c>
      <c r="K21" s="143">
        <v>5092</v>
      </c>
      <c r="L21" s="143">
        <v>-327072</v>
      </c>
      <c r="M21" s="143">
        <v>64797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43">
        <v>1194305</v>
      </c>
      <c r="K22" s="143">
        <v>230158</v>
      </c>
      <c r="L22" s="143">
        <v>654262</v>
      </c>
      <c r="M22" s="143">
        <v>138953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43">
        <v>844010</v>
      </c>
      <c r="K23" s="143">
        <v>276770</v>
      </c>
      <c r="L23" s="143">
        <v>816147</v>
      </c>
      <c r="M23" s="143">
        <v>302994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43">
        <v>35638616</v>
      </c>
      <c r="K24" s="143">
        <v>8234329</v>
      </c>
      <c r="L24" s="143">
        <v>35561527</v>
      </c>
      <c r="M24" s="143">
        <v>9319899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44">
        <v>8967891</v>
      </c>
      <c r="K25" s="144">
        <v>2786733</v>
      </c>
      <c r="L25" s="144">
        <f>L8+L11+SUM(L12:L22)-L23-L24</f>
        <v>10826727</v>
      </c>
      <c r="M25" s="144">
        <f>M8+M11+SUM(M12:M22)-M23-M24</f>
        <v>2326067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43">
        <v>19559510</v>
      </c>
      <c r="K26" s="143">
        <v>13887598</v>
      </c>
      <c r="L26" s="143">
        <v>12004238</v>
      </c>
      <c r="M26" s="143">
        <v>4727206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44">
        <v>-10591619</v>
      </c>
      <c r="K27" s="144">
        <f>K25-K26</f>
        <v>-11100865</v>
      </c>
      <c r="L27" s="144">
        <f>L25-L26</f>
        <v>-1177511</v>
      </c>
      <c r="M27" s="144">
        <f>M25-M26</f>
        <v>-2401139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43">
        <v>-1966329</v>
      </c>
      <c r="K28" s="143">
        <v>-2367815</v>
      </c>
      <c r="L28" s="143">
        <v>14824</v>
      </c>
      <c r="M28" s="143">
        <v>5559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44">
        <v>-8625290</v>
      </c>
      <c r="K29" s="144">
        <f>K27-K28</f>
        <v>-8733050</v>
      </c>
      <c r="L29" s="144">
        <f>L27-L28</f>
        <v>-1192335</v>
      </c>
      <c r="M29" s="144">
        <f>M27-M28</f>
        <v>-2406698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45">
        <v>0</v>
      </c>
      <c r="K30" s="145">
        <v>0</v>
      </c>
      <c r="L30" s="145">
        <v>0</v>
      </c>
      <c r="M30" s="145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46">
        <f>J29</f>
        <v>-8625290</v>
      </c>
      <c r="K32" s="146">
        <f>K29</f>
        <v>-8733050</v>
      </c>
      <c r="L32" s="146">
        <f>L29</f>
        <v>-1192335</v>
      </c>
      <c r="M32" s="146">
        <f>M29</f>
        <v>-2406698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43">
        <f>J29</f>
        <v>-8625290</v>
      </c>
      <c r="K33" s="143">
        <f>K29</f>
        <v>-8733050</v>
      </c>
      <c r="L33" s="143">
        <f>L29</f>
        <v>-1192335</v>
      </c>
      <c r="M33" s="143">
        <f>M29</f>
        <v>-2406698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47">
        <f>J32-J33</f>
        <v>0</v>
      </c>
      <c r="K34" s="147">
        <f>K32-K33</f>
        <v>0</v>
      </c>
      <c r="L34" s="147">
        <f>L32-L33</f>
        <v>0</v>
      </c>
      <c r="M34" s="14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34" sqref="A34:H34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266</v>
      </c>
      <c r="F2" s="301"/>
      <c r="G2" s="107" t="s">
        <v>61</v>
      </c>
      <c r="H2" s="300" t="s">
        <v>267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08" t="s">
        <v>140</v>
      </c>
      <c r="J3" s="109" t="s">
        <v>124</v>
      </c>
      <c r="K3" s="110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1">
        <v>2</v>
      </c>
      <c r="J4" s="112" t="s">
        <v>141</v>
      </c>
      <c r="K4" s="113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4">
        <v>1</v>
      </c>
      <c r="J6" s="148">
        <f>SUM(J7:J12)</f>
        <v>11637296</v>
      </c>
      <c r="K6" s="148">
        <f>SUM(K7:K12)</f>
        <v>13468626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4">
        <v>2</v>
      </c>
      <c r="J7" s="149">
        <v>-10591619</v>
      </c>
      <c r="K7" s="149">
        <v>-1177510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4">
        <v>3</v>
      </c>
      <c r="J8" s="149">
        <v>19559510</v>
      </c>
      <c r="K8" s="149">
        <v>12004238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4">
        <v>4</v>
      </c>
      <c r="J9" s="149">
        <v>2669405</v>
      </c>
      <c r="K9" s="149">
        <v>2641898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4">
        <v>5</v>
      </c>
      <c r="J10" s="149">
        <v>0</v>
      </c>
      <c r="K10" s="149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4">
        <v>6</v>
      </c>
      <c r="J11" s="149">
        <v>0</v>
      </c>
      <c r="K11" s="149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4">
        <v>7</v>
      </c>
      <c r="J12" s="149">
        <v>0</v>
      </c>
      <c r="K12" s="149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4">
        <v>8</v>
      </c>
      <c r="J13" s="150">
        <f>J14+J15+J16+J17+J19+J20+J21</f>
        <v>-126360803</v>
      </c>
      <c r="K13" s="150">
        <f>K14+K15+K16+K17+K19+K20+K21</f>
        <v>-81188763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4">
        <v>9</v>
      </c>
      <c r="J14" s="149">
        <v>-37681765</v>
      </c>
      <c r="K14" s="149">
        <v>-53087082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4">
        <v>10</v>
      </c>
      <c r="J15" s="149">
        <v>-24687799</v>
      </c>
      <c r="K15" s="149">
        <v>-14566431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4">
        <v>11</v>
      </c>
      <c r="J16" s="149">
        <v>-37771395</v>
      </c>
      <c r="K16" s="149">
        <v>56548668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4">
        <v>12</v>
      </c>
      <c r="J17" s="149">
        <v>69997504</v>
      </c>
      <c r="K17" s="149">
        <v>8541145</v>
      </c>
      <c r="M17" s="115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4">
        <v>13</v>
      </c>
      <c r="J18" s="149">
        <v>0</v>
      </c>
      <c r="K18" s="149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4">
        <v>14</v>
      </c>
      <c r="J19" s="149">
        <v>-97131630</v>
      </c>
      <c r="K19" s="149">
        <v>-76945322</v>
      </c>
      <c r="M19" s="115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4">
        <v>15</v>
      </c>
      <c r="J20" s="149">
        <v>0</v>
      </c>
      <c r="K20" s="149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4">
        <v>16</v>
      </c>
      <c r="J21" s="149">
        <v>914282</v>
      </c>
      <c r="K21" s="149">
        <v>-1679741</v>
      </c>
      <c r="L21" s="115"/>
      <c r="M21" s="115"/>
      <c r="N21" s="115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4">
        <v>17</v>
      </c>
      <c r="J22" s="150">
        <f>SUM(J23:J26)</f>
        <v>87600816</v>
      </c>
      <c r="K22" s="150">
        <f>SUM(K23:K26)</f>
        <v>98997115</v>
      </c>
      <c r="M22" s="115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4">
        <v>18</v>
      </c>
      <c r="J23" s="149">
        <v>9371239</v>
      </c>
      <c r="K23" s="149">
        <v>43317888</v>
      </c>
      <c r="M23" s="115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4">
        <v>19</v>
      </c>
      <c r="J24" s="149">
        <v>78655782</v>
      </c>
      <c r="K24" s="149">
        <v>52340441</v>
      </c>
      <c r="L24" s="115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4">
        <v>20</v>
      </c>
      <c r="J25" s="149">
        <v>-1085</v>
      </c>
      <c r="K25" s="149">
        <v>-1148</v>
      </c>
      <c r="M25" s="115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4">
        <v>21</v>
      </c>
      <c r="J26" s="149">
        <v>-425120</v>
      </c>
      <c r="K26" s="149">
        <v>3339934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4">
        <v>22</v>
      </c>
      <c r="J27" s="150">
        <f>J6+J13+J22</f>
        <v>-27122691</v>
      </c>
      <c r="K27" s="150">
        <f>K6+K13+K22</f>
        <v>31276978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4">
        <v>23</v>
      </c>
      <c r="J28" s="149">
        <v>0</v>
      </c>
      <c r="K28" s="149">
        <v>-14824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4">
        <v>24</v>
      </c>
      <c r="J29" s="151">
        <f>J27+J28</f>
        <v>-27122691</v>
      </c>
      <c r="K29" s="151">
        <f>K27+K28</f>
        <v>31262154</v>
      </c>
      <c r="M29" s="115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4">
        <v>25</v>
      </c>
      <c r="J31" s="148">
        <f>SUM(J32:J36)</f>
        <v>23714937</v>
      </c>
      <c r="K31" s="148">
        <f>SUM(K32:K36)</f>
        <v>-18640101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4">
        <v>26</v>
      </c>
      <c r="J32" s="149">
        <v>-8706671</v>
      </c>
      <c r="K32" s="149">
        <v>-20516796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4">
        <v>27</v>
      </c>
      <c r="J33" s="149">
        <v>0</v>
      </c>
      <c r="K33" s="149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4">
        <v>28</v>
      </c>
      <c r="J34" s="149">
        <v>32421608</v>
      </c>
      <c r="K34" s="149">
        <v>1876695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4">
        <v>29</v>
      </c>
      <c r="J35" s="149">
        <v>0</v>
      </c>
      <c r="K35" s="149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4">
        <v>30</v>
      </c>
      <c r="J36" s="152">
        <v>0</v>
      </c>
      <c r="K36" s="152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4">
        <v>31</v>
      </c>
      <c r="J38" s="148">
        <f>SUM(J39:J44)</f>
        <v>2590587</v>
      </c>
      <c r="K38" s="148">
        <f>SUM(K39:K44)</f>
        <v>-16352167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4">
        <v>32</v>
      </c>
      <c r="J39" s="149">
        <v>248017</v>
      </c>
      <c r="K39" s="149">
        <v>-20145397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4">
        <v>33</v>
      </c>
      <c r="J40" s="149">
        <v>0</v>
      </c>
      <c r="K40" s="149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4">
        <v>34</v>
      </c>
      <c r="J41" s="149">
        <v>0</v>
      </c>
      <c r="K41" s="149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4">
        <v>35</v>
      </c>
      <c r="J42" s="149">
        <v>0</v>
      </c>
      <c r="K42" s="149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4">
        <v>36</v>
      </c>
      <c r="J43" s="149">
        <v>0</v>
      </c>
      <c r="K43" s="149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4">
        <v>37</v>
      </c>
      <c r="J44" s="149">
        <v>2342570</v>
      </c>
      <c r="K44" s="149">
        <v>3793230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4">
        <v>38</v>
      </c>
      <c r="J45" s="150">
        <f>J29+J31+J38</f>
        <v>-817167</v>
      </c>
      <c r="K45" s="150">
        <f>K29+K31+K38</f>
        <v>-3730114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4">
        <v>39</v>
      </c>
      <c r="J46" s="149">
        <v>0</v>
      </c>
      <c r="K46" s="149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4">
        <v>40</v>
      </c>
      <c r="J47" s="150">
        <f>J45+J46</f>
        <v>-817167</v>
      </c>
      <c r="K47" s="150">
        <f>K45+K46</f>
        <v>-3730114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16">
        <v>41</v>
      </c>
      <c r="J48" s="149">
        <v>28486403</v>
      </c>
      <c r="K48" s="149">
        <v>27669236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17">
        <v>42</v>
      </c>
      <c r="J49" s="151">
        <f>IF(J47+J48&gt;=0,J47+J48,0)</f>
        <v>27669236</v>
      </c>
      <c r="K49" s="151">
        <f>IF(K47+K48&gt;=0,K47+K48,0)</f>
        <v>23939122</v>
      </c>
      <c r="L49" s="115"/>
      <c r="M49" s="115"/>
    </row>
    <row r="51" ht="12.75">
      <c r="K51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7:K8 J32:K34 J10:K12 J46:K46 J36:K36 J14:K21 J23:K26 J39:K41 J44:K44 J29:K29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35:K35 J9:K9 J42:K42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1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0" t="s">
        <v>189</v>
      </c>
      <c r="J3" s="110" t="s">
        <v>124</v>
      </c>
      <c r="K3" s="110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22">
        <v>2</v>
      </c>
      <c r="J7" s="124"/>
      <c r="K7" s="124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22">
        <v>3</v>
      </c>
      <c r="J8" s="124"/>
      <c r="K8" s="124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22">
        <v>4</v>
      </c>
      <c r="J9" s="124"/>
      <c r="K9" s="124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22">
        <v>5</v>
      </c>
      <c r="J10" s="124"/>
      <c r="K10" s="124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22">
        <v>6</v>
      </c>
      <c r="J11" s="124"/>
      <c r="K11" s="124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22">
        <v>7</v>
      </c>
      <c r="J12" s="124"/>
      <c r="K12" s="124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22">
        <v>8</v>
      </c>
      <c r="J13" s="124"/>
      <c r="K13" s="124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22">
        <v>9</v>
      </c>
      <c r="J14" s="124"/>
      <c r="K14" s="124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22">
        <v>11</v>
      </c>
      <c r="J16" s="124"/>
      <c r="K16" s="124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22">
        <v>12</v>
      </c>
      <c r="J17" s="124"/>
      <c r="K17" s="124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22">
        <v>13</v>
      </c>
      <c r="J18" s="124"/>
      <c r="K18" s="124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22">
        <v>14</v>
      </c>
      <c r="J19" s="124"/>
      <c r="K19" s="124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22">
        <v>15</v>
      </c>
      <c r="J20" s="124"/>
      <c r="K20" s="124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22">
        <v>16</v>
      </c>
      <c r="J21" s="124"/>
      <c r="K21" s="124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22">
        <v>17</v>
      </c>
      <c r="J22" s="124"/>
      <c r="K22" s="124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22">
        <v>18</v>
      </c>
      <c r="J23" s="124"/>
      <c r="K23" s="124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22">
        <v>20</v>
      </c>
      <c r="J25" s="124"/>
      <c r="K25" s="124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22">
        <v>21</v>
      </c>
      <c r="J26" s="124"/>
      <c r="K26" s="124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22">
        <v>22</v>
      </c>
      <c r="J27" s="124"/>
      <c r="K27" s="124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22">
        <v>23</v>
      </c>
      <c r="J28" s="124"/>
      <c r="K28" s="124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22">
        <v>25</v>
      </c>
      <c r="J30" s="124"/>
      <c r="K30" s="124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22">
        <v>28</v>
      </c>
      <c r="J34" s="124"/>
      <c r="K34" s="124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22">
        <v>29</v>
      </c>
      <c r="J35" s="124"/>
      <c r="K35" s="124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22">
        <v>30</v>
      </c>
      <c r="J36" s="124"/>
      <c r="K36" s="124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22">
        <v>31</v>
      </c>
      <c r="J37" s="124"/>
      <c r="K37" s="124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22">
        <v>34</v>
      </c>
      <c r="J41" s="124"/>
      <c r="K41" s="124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22">
        <v>35</v>
      </c>
      <c r="J42" s="124"/>
      <c r="K42" s="124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22">
        <v>36</v>
      </c>
      <c r="J43" s="124"/>
      <c r="K43" s="124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22">
        <v>37</v>
      </c>
      <c r="J44" s="124"/>
      <c r="K44" s="124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22">
        <v>38</v>
      </c>
      <c r="J45" s="124"/>
      <c r="K45" s="124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22">
        <v>39</v>
      </c>
      <c r="J46" s="124"/>
      <c r="K46" s="124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22">
        <v>41</v>
      </c>
      <c r="J48" s="124"/>
      <c r="K48" s="124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22">
        <v>43</v>
      </c>
      <c r="J50" s="124"/>
      <c r="K50" s="124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34" sqref="A34:D34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266</v>
      </c>
      <c r="F2" s="309"/>
      <c r="G2" s="130" t="s">
        <v>61</v>
      </c>
      <c r="H2" s="308" t="s">
        <v>267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3"/>
      <c r="L4" s="313"/>
    </row>
    <row r="5" spans="1:12" ht="12.75">
      <c r="A5" s="334">
        <v>1</v>
      </c>
      <c r="B5" s="334"/>
      <c r="C5" s="334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5" t="s">
        <v>239</v>
      </c>
      <c r="B6" s="336"/>
      <c r="C6" s="336"/>
      <c r="D6" s="133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7" t="s">
        <v>240</v>
      </c>
      <c r="B7" s="338"/>
      <c r="C7" s="338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241</v>
      </c>
      <c r="B8" s="340"/>
      <c r="C8" s="340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>SUM(J6:J7)</f>
        <v>357974</v>
      </c>
      <c r="K8" s="98">
        <f t="shared" si="0"/>
        <v>0</v>
      </c>
      <c r="L8" s="98">
        <f t="shared" si="0"/>
        <v>166014741</v>
      </c>
    </row>
    <row r="9" spans="1:12" ht="14.25" customHeight="1">
      <c r="A9" s="337" t="s">
        <v>242</v>
      </c>
      <c r="B9" s="338"/>
      <c r="C9" s="338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22">
        <v>5</v>
      </c>
      <c r="E10" s="91"/>
      <c r="F10" s="91"/>
      <c r="G10" s="91"/>
      <c r="H10" s="91"/>
      <c r="I10" s="91"/>
      <c r="J10" s="91">
        <v>3793231</v>
      </c>
      <c r="K10" s="91"/>
      <c r="L10" s="91">
        <f>SUM(E10:K10)</f>
        <v>3793231</v>
      </c>
    </row>
    <row r="11" spans="1:14" ht="18.75" customHeight="1">
      <c r="A11" s="337" t="s">
        <v>244</v>
      </c>
      <c r="B11" s="338"/>
      <c r="C11" s="338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7" t="s">
        <v>245</v>
      </c>
      <c r="B12" s="338"/>
      <c r="C12" s="338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246</v>
      </c>
      <c r="B13" s="340"/>
      <c r="C13" s="340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3793231</v>
      </c>
      <c r="K13" s="98">
        <f t="shared" si="1"/>
        <v>0</v>
      </c>
      <c r="L13" s="98">
        <f t="shared" si="1"/>
        <v>3793231</v>
      </c>
    </row>
    <row r="14" spans="1:12" ht="12.75">
      <c r="A14" s="337" t="s">
        <v>231</v>
      </c>
      <c r="B14" s="338"/>
      <c r="C14" s="338"/>
      <c r="D14" s="122">
        <v>9</v>
      </c>
      <c r="E14" s="91"/>
      <c r="F14" s="91"/>
      <c r="G14" s="91"/>
      <c r="H14" s="134"/>
      <c r="I14" s="91">
        <v>-1192335</v>
      </c>
      <c r="J14" s="91"/>
      <c r="K14" s="91"/>
      <c r="L14" s="91">
        <f>SUM(E14:K14)</f>
        <v>-1192335</v>
      </c>
    </row>
    <row r="15" spans="1:12" ht="12.75">
      <c r="A15" s="339" t="s">
        <v>247</v>
      </c>
      <c r="B15" s="340"/>
      <c r="C15" s="340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-1192335</v>
      </c>
      <c r="J15" s="98">
        <f t="shared" si="2"/>
        <v>3793231</v>
      </c>
      <c r="K15" s="98">
        <f t="shared" si="2"/>
        <v>0</v>
      </c>
      <c r="L15" s="98">
        <f t="shared" si="2"/>
        <v>2600896</v>
      </c>
    </row>
    <row r="16" spans="1:12" ht="12.75">
      <c r="A16" s="337" t="s">
        <v>248</v>
      </c>
      <c r="B16" s="338"/>
      <c r="C16" s="338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7" t="s">
        <v>249</v>
      </c>
      <c r="B17" s="338"/>
      <c r="C17" s="338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7" t="s">
        <v>250</v>
      </c>
      <c r="B18" s="338"/>
      <c r="C18" s="338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7" t="s">
        <v>251</v>
      </c>
      <c r="B19" s="338"/>
      <c r="C19" s="338"/>
      <c r="D19" s="122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7" t="s">
        <v>252</v>
      </c>
      <c r="B20" s="338"/>
      <c r="C20" s="338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253</v>
      </c>
      <c r="B21" s="340"/>
      <c r="C21" s="340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-1192335</v>
      </c>
      <c r="J22" s="100">
        <f t="shared" si="4"/>
        <v>4151205</v>
      </c>
      <c r="K22" s="100">
        <f t="shared" si="4"/>
        <v>0</v>
      </c>
      <c r="L22" s="100">
        <f>L8+L15+L16+L17+L18+L21</f>
        <v>168615637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2017-02-01T15:37:32Z</cp:lastPrinted>
  <dcterms:created xsi:type="dcterms:W3CDTF">2008-10-17T11:51:54Z</dcterms:created>
  <dcterms:modified xsi:type="dcterms:W3CDTF">2017-02-28T12:31:19Z</dcterms:modified>
  <cp:category/>
  <cp:version/>
  <cp:contentType/>
  <cp:contentStatus/>
</cp:coreProperties>
</file>