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1760" windowHeight="70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<sst xmlns="http://schemas.openxmlformats.org/spreadsheetml/2006/main" count="320" uniqueCount="268">
  <si>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</si>
  <si>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</si>
  <si>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</si>
  <si>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</si>
  <si>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</si>
  <si>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</si>
  <si>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</si>
  <si>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</si>
  <si>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</si>
  <si>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</si>
  <si>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</si>
  <si>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</si>
  <si>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</si>
  <si>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</si>
  <si>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</si>
  <si>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</si>
  <si>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</si>
  <si>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</si>
  <si>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</si>
  <si>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</si>
  <si>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</si>
  <si>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</si>
  <si>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</si>
  <si>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</si>
  <si>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</si>
  <si>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</si>
  <si>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</si>
  <si>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</si>
  <si>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</si>
  <si>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</si>
  <si>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</si>
  <si>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</si>
  <si>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</si>
  <si>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</si>
  <si>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</si>
  <si>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</si>
  <si>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</si>
  <si>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</si>
  <si>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</si>
  <si>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</si>
  <si>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</si>
  <si>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</si>
  <si>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</si>
  <si>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</si>
  <si>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</si>
  <si>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</si>
  <si>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</si>
  <si>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</si>
  <si>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</si>
  <si>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</si>
  <si>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</si>
  <si>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</si>
  <si>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</si>
  <si>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</si>
  <si>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</si>
  <si>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</si>
  <si>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</si>
  <si>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</si>
  <si>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</si>
  <si>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</si>
  <si>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</si>
  <si>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</si>
  <si>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</si>
  <si>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</si>
  <si>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</si>
  <si>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</si>
  <si>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</si>
  <si>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</si>
  <si>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</si>
  <si>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</si>
  <si>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</si>
  <si>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</si>
  <si>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</si>
  <si>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</si>
  <si>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</si>
  <si>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</si>
  <si>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</si>
  <si>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</si>
  <si>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</si>
  <si>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</si>
  <si>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</si>
  <si>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</si>
  <si>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</si>
  <si>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</si>
  <si>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</si>
  <si>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</si>
  <si>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</si>
  <si>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</si>
  <si>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</si>
  <si>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</si>
  <si>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</si>
  <si>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</si>
  <si>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</si>
  <si>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</si>
  <si>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</si>
  <si>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</si>
  <si>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</si>
  <si>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</si>
  <si>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</si>
  <si>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</si>
  <si>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</si>
  <si>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</si>
  <si>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</si>
  <si>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</si>
  <si>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</si>
  <si>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</si>
  <si>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</si>
  <si>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</si>
  <si>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</si>
  <si>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</si>
  <si>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</si>
  <si>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</si>
  <si>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</si>
  <si>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</si>
  <si>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</si>
  <si>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</si>
  <si>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</si>
  <si>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</si>
  <si>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</si>
  <si>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</si>
  <si>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</si>
  <si>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</si>
  <si>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</si>
  <si>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</si>
  <si>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</si>
  <si>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</si>
  <si>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</si>
  <si>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</si>
  <si>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</si>
  <si>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</si>
  <si>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</si>
  <si>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</si>
  <si>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</si>
  <si>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</si>
  <si>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</si>
  <si>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</si>
  <si>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</si>
  <si>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</si>
  <si>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</si>
  <si>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</si>
  <si>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</si>
  <si>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</si>
  <si>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</si>
  <si>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</si>
  <si>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</si>
  <si>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</si>
  <si>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</si>
  <si>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</si>
  <si>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</si>
  <si>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</si>
  <si>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</si>
  <si>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</si>
  <si>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</si>
  <si>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</si>
  <si>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</si>
  <si>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</si>
  <si>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</si>
  <si>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</si>
  <si>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</si>
  <si>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</si>
  <si>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</si>
  <si>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</si>
  <si>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</si>
  <si>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</si>
  <si>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</si>
  <si>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</si>
  <si>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</si>
  <si>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</si>
  <si>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</si>
  <si>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</si>
  <si>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</si>
  <si>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</si>
  <si>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</si>
  <si>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</si>
  <si>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</si>
  <si>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</si>
  <si>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</si>
  <si>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</si>
  <si>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</si>
  <si>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</si>
  <si>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</si>
  <si>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</si>
  <si>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</si>
  <si>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</si>
  <si>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</si>
  <si>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</si>
  <si>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</si>
  <si>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</si>
  <si>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</si>
  <si>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</si>
  <si>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</si>
  <si>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</si>
  <si>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</si>
  <si>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</si>
  <si>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</si>
  <si>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</si>
  <si>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</si>
  <si>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</si>
  <si>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</si>
  <si>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</si>
  <si>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</si>
  <si>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</si>
  <si>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</si>
  <si>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</si>
  <si>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</si>
  <si>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</si>
  <si>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</si>
  <si>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</si>
  <si>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</si>
  <si>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</si>
  <si>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</si>
  <si>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</si>
  <si>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</si>
  <si>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</si>
  <si>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</si>
  <si>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</si>
  <si>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</si>
  <si>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</si>
  <si>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</si>
  <si>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</si>
  <si>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</si>
  <si>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</si>
  <si>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</si>
  <si>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</si>
  <si>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</si>
  <si>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</si>
  <si>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</si>
  <si>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</si>
  <si>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</si>
  <si>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</si>
  <si>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</si>
  <si>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</si>
  <si>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</si>
  <si>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</si>
  <si>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</si>
  <si>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</si>
  <si>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</si>
  <si>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</si>
  <si>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</si>
  <si>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</si>
  <si>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</si>
  <si>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</si>
  <si>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</si>
  <si>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</si>
  <si>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</si>
  <si>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</si>
  <si>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</si>
  <si>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</si>
  <si>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</si>
  <si>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</si>
  <si>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</si>
  <si>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</si>
  <si>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</si>
  <si>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</si>
  <si>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</si>
  <si>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</si>
  <si>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</si>
  <si>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</si>
  <si>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</si>
  <si>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</si>
  <si>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</si>
  <si>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</si>
  <si>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</si>
  <si>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</si>
  <si>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</si>
  <si>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KOPILAŠ ANDREJ, PRSKALO MARIN, MALIŠ ELVIS</t>
  </si>
  <si>
    <t>31.03.2018.</t>
  </si>
  <si>
    <t>01.01.2018.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</si>
</sst>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2" fontId="0" fillId="0" borderId="0" xfId="0" applyNumberFormat="1" applyFont="1" applyFill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B59" sqref="B59:I5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43190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42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">
      <selection activeCell="K43" sqref="K43:K5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266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431859290</v>
      </c>
      <c r="K6" s="89">
        <f>SUM(K7:K8)</f>
        <v>412203616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23607655</v>
      </c>
      <c r="K7" s="91">
        <v>26601208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408251635</v>
      </c>
      <c r="K8" s="91">
        <v>385602408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20964914</v>
      </c>
      <c r="K9" s="91">
        <v>23181432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81940890</v>
      </c>
      <c r="K10" s="91">
        <v>49976150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182035942</v>
      </c>
      <c r="K12" s="91">
        <v>212494719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14770074</v>
      </c>
      <c r="K13" s="91">
        <v>7819752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7421942</v>
      </c>
      <c r="K16" s="91">
        <v>7439605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767858975</v>
      </c>
      <c r="K17" s="91">
        <v>781818483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24942706</v>
      </c>
      <c r="K19" s="91">
        <v>24690706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28950144</v>
      </c>
      <c r="K20" s="91">
        <v>28094676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28822381</v>
      </c>
      <c r="K21" s="91">
        <v>26314779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1589567258</v>
      </c>
      <c r="K22" s="93">
        <f>SUM(K7:K21)</f>
        <v>1574033918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135616409</v>
      </c>
      <c r="K24" s="96">
        <f>SUM(K25:K26)</f>
        <v>134215542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43589409</v>
      </c>
      <c r="K25" s="97">
        <v>43634530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92027000</v>
      </c>
      <c r="K26" s="97">
        <v>90581012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1254867468</v>
      </c>
      <c r="K27" s="98">
        <f>SUM(K28:K30)</f>
        <v>1253462119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191623096</v>
      </c>
      <c r="K28" s="97">
        <v>185613066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158914825</v>
      </c>
      <c r="K29" s="97">
        <v>151855131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904329547</v>
      </c>
      <c r="K30" s="97">
        <v>915993922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0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0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252</v>
      </c>
      <c r="K34" s="97">
        <v>141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34263470</v>
      </c>
      <c r="K40" s="97">
        <v>32638902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1424747599</v>
      </c>
      <c r="K41" s="100">
        <f>K24+K27+K31+K34+K35+K38+K39+K40</f>
        <v>1420316704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648978</v>
      </c>
      <c r="K44" s="91">
        <v>-5538083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63513889</v>
      </c>
      <c r="K45" s="91">
        <v>57405821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20517</v>
      </c>
      <c r="K48" s="91">
        <v>1213201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164819659</v>
      </c>
      <c r="K50" s="98">
        <f>SUM(K43:K49)</f>
        <v>153717214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1589567258</v>
      </c>
      <c r="K51" s="100">
        <f>K41+K50</f>
        <v>1574033918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164819659</v>
      </c>
      <c r="K53" s="96">
        <f>K50</f>
        <v>153717214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164819659</v>
      </c>
      <c r="K54" s="91">
        <f>K50</f>
        <v>153717214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24">
    <cfRule type="cellIs" priority="10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6">
      <selection activeCell="L36" sqref="L3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267</v>
      </c>
      <c r="F2" s="225"/>
      <c r="G2" s="103" t="s">
        <v>61</v>
      </c>
      <c r="H2" s="224" t="s">
        <v>266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3">
        <v>15288214</v>
      </c>
      <c r="K6" s="143">
        <v>15288214</v>
      </c>
      <c r="L6" s="143">
        <v>14223984</v>
      </c>
      <c r="M6" s="143">
        <v>14223984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3">
        <v>6322652</v>
      </c>
      <c r="K7" s="143">
        <v>6322652</v>
      </c>
      <c r="L7" s="143">
        <v>4624850</v>
      </c>
      <c r="M7" s="143">
        <v>4624850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4">
        <v>8965562</v>
      </c>
      <c r="K8" s="144">
        <v>8965562</v>
      </c>
      <c r="L8" s="144">
        <f>L6-L7</f>
        <v>9599134</v>
      </c>
      <c r="M8" s="144">
        <f>M6-M7</f>
        <v>9599134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3">
        <v>2946376</v>
      </c>
      <c r="K9" s="143">
        <v>2946376</v>
      </c>
      <c r="L9" s="143">
        <v>3118883</v>
      </c>
      <c r="M9" s="143">
        <v>3118883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3">
        <v>745389</v>
      </c>
      <c r="K10" s="143">
        <v>745389</v>
      </c>
      <c r="L10" s="143">
        <v>869163</v>
      </c>
      <c r="M10" s="143">
        <v>869163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4">
        <v>2200987</v>
      </c>
      <c r="K11" s="144">
        <v>2200987</v>
      </c>
      <c r="L11" s="144">
        <f>L9-L10</f>
        <v>2249720</v>
      </c>
      <c r="M11" s="144">
        <f>M9-M10</f>
        <v>2249720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3">
        <v>671448</v>
      </c>
      <c r="K13" s="143">
        <v>671448</v>
      </c>
      <c r="L13" s="143">
        <v>794789</v>
      </c>
      <c r="M13" s="143">
        <v>794789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3">
        <v>486</v>
      </c>
      <c r="K14" s="143">
        <v>486</v>
      </c>
      <c r="L14" s="143">
        <v>111</v>
      </c>
      <c r="M14" s="143">
        <v>111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3">
        <v>0</v>
      </c>
      <c r="K16" s="143">
        <v>0</v>
      </c>
      <c r="L16" s="143">
        <v>0</v>
      </c>
      <c r="M16" s="143">
        <v>0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3">
        <v>0</v>
      </c>
      <c r="K20" s="143">
        <v>0</v>
      </c>
      <c r="L20" s="143">
        <v>0</v>
      </c>
      <c r="M20" s="143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3">
        <v>67</v>
      </c>
      <c r="K21" s="143">
        <v>67</v>
      </c>
      <c r="L21" s="143">
        <v>-324107</v>
      </c>
      <c r="M21" s="143">
        <v>-324107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3">
        <v>913503</v>
      </c>
      <c r="K22" s="143">
        <v>913503</v>
      </c>
      <c r="L22" s="143">
        <v>435920</v>
      </c>
      <c r="M22" s="143">
        <v>435920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3">
        <v>132540</v>
      </c>
      <c r="K23" s="143">
        <v>132540</v>
      </c>
      <c r="L23" s="143">
        <v>569817</v>
      </c>
      <c r="M23" s="143">
        <v>569817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3">
        <v>8722508</v>
      </c>
      <c r="K24" s="143">
        <v>8722508</v>
      </c>
      <c r="L24" s="143">
        <v>9740649</v>
      </c>
      <c r="M24" s="143">
        <v>9740649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4">
        <v>3897005</v>
      </c>
      <c r="K25" s="144">
        <v>3897005</v>
      </c>
      <c r="L25" s="144">
        <f>L8+L11+L12+L13+L14+L15+L16+L17+L18+L19+L20+L21+L22-L23-L24</f>
        <v>2445101</v>
      </c>
      <c r="M25" s="144">
        <f>M8+M11+M12+M13+M14+M15+M16+M17+M18+M19+M20+M21+M22-M23-M24</f>
        <v>2445101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3">
        <v>7119621</v>
      </c>
      <c r="K26" s="143">
        <v>7119621</v>
      </c>
      <c r="L26" s="143">
        <v>7983184</v>
      </c>
      <c r="M26" s="143">
        <v>7983184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4">
        <v>-3222616</v>
      </c>
      <c r="K27" s="144">
        <v>-3222616</v>
      </c>
      <c r="L27" s="144">
        <f>L25-L26</f>
        <v>-5538083</v>
      </c>
      <c r="M27" s="144">
        <f>M25-M26</f>
        <v>-5538083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3">
        <v>3706</v>
      </c>
      <c r="K28" s="143">
        <v>3706</v>
      </c>
      <c r="L28" s="143">
        <v>0</v>
      </c>
      <c r="M28" s="143">
        <v>0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4">
        <v>-3226322</v>
      </c>
      <c r="K29" s="144">
        <v>-3226322</v>
      </c>
      <c r="L29" s="144">
        <f>L27-L28</f>
        <v>-5538083</v>
      </c>
      <c r="M29" s="144">
        <f>M27-M28</f>
        <v>-5538083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5">
        <v>0</v>
      </c>
      <c r="K30" s="145">
        <v>0</v>
      </c>
      <c r="L30" s="145">
        <v>0</v>
      </c>
      <c r="M30" s="145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6">
        <f>J29</f>
        <v>-3226322</v>
      </c>
      <c r="K32" s="146">
        <f>K29</f>
        <v>-3226322</v>
      </c>
      <c r="L32" s="146">
        <f>L29</f>
        <v>-5538083</v>
      </c>
      <c r="M32" s="146">
        <f>M29</f>
        <v>-5538083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3">
        <f>J29</f>
        <v>-3226322</v>
      </c>
      <c r="K33" s="143">
        <f>K29</f>
        <v>-3226322</v>
      </c>
      <c r="L33" s="143">
        <f>L29</f>
        <v>-5538083</v>
      </c>
      <c r="M33" s="143">
        <f>M29</f>
        <v>-5538083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7">
        <f>J32-J33</f>
        <v>0</v>
      </c>
      <c r="K34" s="147">
        <f>K32-K33</f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:M21 L26:M26 L28:M28 L12:M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L30 L9:M10 L19:M20 L22:M24 J6:M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K51" sqref="K51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267</v>
      </c>
      <c r="F2" s="301"/>
      <c r="G2" s="107" t="s">
        <v>61</v>
      </c>
      <c r="H2" s="300" t="s">
        <v>266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8">
        <f>SUM(J7:J12)</f>
        <v>4721109</v>
      </c>
      <c r="K6" s="148">
        <f>SUM(K7:K12)</f>
        <v>3303093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9">
        <v>-3222616</v>
      </c>
      <c r="K7" s="149">
        <v>-5538083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9">
        <v>7119621</v>
      </c>
      <c r="K8" s="149">
        <v>7983184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9">
        <v>824104</v>
      </c>
      <c r="K9" s="149">
        <v>857992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9">
        <v>0</v>
      </c>
      <c r="K10" s="149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9">
        <v>0</v>
      </c>
      <c r="K11" s="149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9">
        <v>0</v>
      </c>
      <c r="K12" s="149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50">
        <f>J14+J15+J16+J17+J19+J20+J21</f>
        <v>16355118</v>
      </c>
      <c r="K13" s="150">
        <f>K14+K15+K16+K17+K19+K20+K21</f>
        <v>2707528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9">
        <v>11484129</v>
      </c>
      <c r="K14" s="149">
        <v>22677163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9">
        <v>27391631</v>
      </c>
      <c r="K15" s="149">
        <v>32025850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9">
        <v>21984549</v>
      </c>
      <c r="K16" s="149">
        <v>-2284120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9">
        <v>-26364482</v>
      </c>
      <c r="K17" s="149">
        <v>-21545996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9">
        <v>0</v>
      </c>
      <c r="K18" s="149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9">
        <v>-19825704</v>
      </c>
      <c r="K19" s="149">
        <v>-30568112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9">
        <v>0</v>
      </c>
      <c r="K20" s="149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9">
        <v>1684995</v>
      </c>
      <c r="K21" s="149">
        <f>2414513-11770</f>
        <v>2402743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50">
        <f>SUM(J23:J26)</f>
        <v>-26692308</v>
      </c>
      <c r="K22" s="150">
        <f>SUM(K23:K26)</f>
        <v>-3308964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9">
        <v>-9700028</v>
      </c>
      <c r="K23" s="149">
        <v>-6010030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9">
        <v>-13847092</v>
      </c>
      <c r="K24" s="149">
        <v>4604681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9">
        <v>-486</v>
      </c>
      <c r="K25" s="149">
        <v>-111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9">
        <v>-3144702</v>
      </c>
      <c r="K26" s="149">
        <f>-1904826+1322</f>
        <v>-1903504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50">
        <f>J6+J13+J22</f>
        <v>-5616081</v>
      </c>
      <c r="K27" s="150">
        <f>K6+K13+K22</f>
        <v>2701657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9">
        <v>-3706</v>
      </c>
      <c r="K28" s="149">
        <v>0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1">
        <f>J27+J28</f>
        <v>-5619787</v>
      </c>
      <c r="K29" s="151">
        <f>K27+K28</f>
        <v>2701657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8">
        <f>SUM(J32:J36)</f>
        <v>7944135</v>
      </c>
      <c r="K31" s="148">
        <f>SUM(K32:K36)</f>
        <v>7257126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9">
        <v>437459</v>
      </c>
      <c r="K32" s="149">
        <v>249476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9">
        <v>0</v>
      </c>
      <c r="K33" s="149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9">
        <v>7506676</v>
      </c>
      <c r="K34" s="149">
        <v>7007650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9">
        <v>0</v>
      </c>
      <c r="K35" s="149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2">
        <v>0</v>
      </c>
      <c r="K36" s="152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8">
        <f>SUM(J39:J44)</f>
        <v>-479224</v>
      </c>
      <c r="K38" s="148">
        <f>SUM(K39:K44)</f>
        <v>-6965230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9">
        <v>721098</v>
      </c>
      <c r="K39" s="149">
        <v>-1400867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9">
        <v>0</v>
      </c>
      <c r="K40" s="149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9">
        <v>0</v>
      </c>
      <c r="K41" s="149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9">
        <v>0</v>
      </c>
      <c r="K42" s="149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9">
        <v>0</v>
      </c>
      <c r="K43" s="149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9">
        <v>-1200322</v>
      </c>
      <c r="K44" s="149">
        <v>-5564363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50">
        <f>J29+J31+J38</f>
        <v>1845124</v>
      </c>
      <c r="K45" s="150">
        <f>K29+K31+K38</f>
        <v>2993553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9"/>
      <c r="K46" s="149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50">
        <f>J45+J46</f>
        <v>1845124</v>
      </c>
      <c r="K47" s="150">
        <f>K45+K46</f>
        <v>2993553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9">
        <v>23939122</v>
      </c>
      <c r="K48" s="149">
        <v>23607655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1">
        <f>IF(J47+J48&gt;=0,J47+J48,0)</f>
        <v>25784246</v>
      </c>
      <c r="K49" s="151">
        <f>IF(K47+K48&gt;=0,K47+K48,0)</f>
        <v>26601208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4:K21 J32:K34 J7:K8 J46:K46 J23:K26 J29:K29 J44:K44 J36:K36 J10:K12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3" width="9.140625" style="105" customWidth="1"/>
    <col min="14" max="14" width="13.7109375" style="105" bestFit="1" customWidth="1"/>
    <col min="15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267</v>
      </c>
      <c r="F2" s="309"/>
      <c r="G2" s="130" t="s">
        <v>61</v>
      </c>
      <c r="H2" s="308" t="s">
        <v>266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>
        <v>-6757046</v>
      </c>
      <c r="I7" s="91"/>
      <c r="J7" s="91"/>
      <c r="K7" s="91"/>
      <c r="L7" s="91">
        <f>SUM(E7:K7)</f>
        <v>-6757046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20516</v>
      </c>
      <c r="K8" s="98">
        <f t="shared" si="0"/>
        <v>0</v>
      </c>
      <c r="L8" s="98">
        <f>SUM(L6:L7)</f>
        <v>158062612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1192685</v>
      </c>
      <c r="K10" s="91"/>
      <c r="L10" s="91">
        <f>SUM(E10:K10)</f>
        <v>1192685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4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  <c r="N12" s="347"/>
    </row>
    <row r="13" spans="1:14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1192685</v>
      </c>
      <c r="K13" s="98">
        <f t="shared" si="1"/>
        <v>0</v>
      </c>
      <c r="L13" s="98">
        <f>SUM(L9:L12)</f>
        <v>1192685</v>
      </c>
      <c r="N13" s="347"/>
    </row>
    <row r="14" spans="1:14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-5538083</v>
      </c>
      <c r="J14" s="91"/>
      <c r="K14" s="91"/>
      <c r="L14" s="91">
        <f>SUM(E14:K14)</f>
        <v>-5538083</v>
      </c>
      <c r="N14" s="347"/>
    </row>
    <row r="15" spans="1:14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-5538083</v>
      </c>
      <c r="J15" s="98">
        <f t="shared" si="2"/>
        <v>1192685</v>
      </c>
      <c r="K15" s="98">
        <f t="shared" si="2"/>
        <v>0</v>
      </c>
      <c r="L15" s="98">
        <f>SUM(L13:L14)</f>
        <v>-4345398</v>
      </c>
      <c r="N15" s="347"/>
    </row>
    <row r="16" spans="1:14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  <c r="N16" s="347"/>
    </row>
    <row r="17" spans="1:14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134"/>
      <c r="I17" s="134"/>
      <c r="J17" s="91"/>
      <c r="K17" s="91"/>
      <c r="L17" s="91">
        <f>SUM(E17:K17)</f>
        <v>0</v>
      </c>
      <c r="N17" s="347"/>
    </row>
    <row r="18" spans="1:14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  <c r="N18" s="347"/>
    </row>
    <row r="19" spans="1:14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N19" s="347"/>
    </row>
    <row r="20" spans="1:14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N20" s="347"/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-5538083</v>
      </c>
      <c r="J22" s="100">
        <f t="shared" si="4"/>
        <v>1213201</v>
      </c>
      <c r="K22" s="100">
        <f t="shared" si="4"/>
        <v>0</v>
      </c>
      <c r="L22" s="100">
        <f>L8+L15+L16+L17+L18+L21</f>
        <v>153717214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2017-02-01T15:37:32Z</cp:lastPrinted>
  <dcterms:created xsi:type="dcterms:W3CDTF">2008-10-17T11:51:54Z</dcterms:created>
  <dcterms:modified xsi:type="dcterms:W3CDTF">2018-04-30T06:48:24Z</dcterms:modified>
  <cp:category/>
  <cp:version/>
  <cp:contentType/>
  <cp:contentStatus/>
</cp:coreProperties>
</file>