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<sst xmlns="http://schemas.openxmlformats.org/spreadsheetml/2006/main" count="318" uniqueCount="264">
  <si>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</si>
  <si>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</si>
  <si>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</si>
  <si>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</si>
  <si>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</si>
  <si>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</si>
  <si>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</si>
  <si>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</si>
  <si>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</si>
  <si>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</si>
  <si>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</si>
  <si>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</si>
  <si>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</si>
  <si>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</si>
  <si>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</si>
  <si>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</si>
  <si>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</si>
  <si>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</si>
  <si>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</si>
  <si>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</si>
  <si>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</si>
  <si>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</si>
  <si>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</si>
  <si>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</si>
  <si>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</si>
  <si>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</si>
  <si>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</si>
  <si>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</si>
  <si>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</si>
  <si>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</si>
  <si>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</si>
  <si>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</si>
  <si>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</si>
  <si>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</si>
  <si>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</si>
  <si>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</si>
  <si>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</si>
  <si>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</si>
  <si>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</si>
  <si>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</si>
  <si>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</si>
  <si>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</si>
  <si>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</si>
  <si>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</si>
  <si>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</si>
  <si>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</si>
  <si>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</si>
  <si>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</si>
  <si>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</si>
  <si>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</si>
  <si>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</si>
  <si>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</si>
  <si>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</si>
  <si>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</si>
  <si>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</si>
  <si>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</si>
  <si>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</si>
  <si>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</si>
  <si>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</si>
  <si>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</si>
  <si>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</si>
  <si>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</si>
  <si>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</si>
  <si>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</si>
  <si>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</si>
  <si>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</si>
  <si>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</si>
  <si>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</si>
  <si>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</si>
  <si>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</si>
  <si>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</si>
  <si>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</si>
  <si>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</si>
  <si>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</si>
  <si>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</si>
  <si>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</si>
  <si>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</si>
  <si>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</si>
  <si>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</si>
  <si>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</si>
  <si>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</si>
  <si>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</si>
  <si>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</si>
  <si>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</si>
  <si>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</si>
  <si>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</si>
  <si>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</si>
  <si>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</si>
  <si>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</si>
  <si>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</si>
  <si>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</si>
  <si>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</si>
  <si>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</si>
  <si>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</si>
  <si>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</si>
  <si>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</si>
  <si>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</si>
  <si>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</si>
  <si>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</si>
  <si>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</si>
  <si>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</si>
  <si>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</si>
  <si>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</si>
  <si>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</si>
  <si>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</si>
  <si>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</si>
  <si>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</si>
  <si>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</si>
  <si>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</si>
  <si>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</si>
  <si>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</si>
  <si>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</si>
  <si>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</si>
  <si>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</si>
  <si>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</si>
  <si>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</si>
  <si>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</si>
  <si>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</si>
  <si>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</si>
  <si>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</si>
  <si>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</si>
  <si>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</si>
  <si>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</si>
  <si>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</si>
  <si>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</si>
  <si>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</si>
  <si>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</si>
  <si>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</si>
  <si>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</si>
  <si>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</si>
  <si>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</si>
  <si>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</si>
  <si>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</si>
  <si>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</si>
  <si>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</si>
  <si>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</si>
  <si>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</si>
  <si>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</si>
  <si>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</si>
  <si>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</si>
  <si>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</si>
  <si>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</si>
  <si>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</si>
  <si>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</si>
  <si>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</si>
  <si>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</si>
  <si>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</si>
  <si>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</si>
  <si>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</si>
  <si>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</si>
  <si>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</si>
  <si>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</si>
  <si>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</si>
  <si>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</si>
  <si>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</si>
  <si>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</si>
  <si>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</si>
  <si>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</si>
  <si>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</si>
  <si>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</si>
  <si>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</si>
  <si>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</si>
  <si>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</si>
  <si>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</si>
  <si>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</si>
  <si>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</si>
  <si>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</si>
  <si>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</si>
  <si>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</si>
  <si>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</si>
  <si>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</si>
  <si>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</si>
  <si>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</si>
  <si>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</si>
  <si>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</si>
  <si>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</si>
  <si>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</si>
  <si>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</si>
  <si>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</si>
  <si>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</si>
  <si>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</si>
  <si>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</si>
  <si>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</si>
  <si>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</si>
  <si>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</si>
  <si>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</si>
  <si>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</si>
  <si>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</si>
  <si>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</si>
  <si>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</si>
  <si>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</si>
  <si>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</si>
  <si>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</si>
  <si>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</si>
  <si>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</si>
  <si>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</si>
  <si>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</si>
  <si>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</si>
  <si>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</si>
  <si>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</si>
  <si>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</si>
  <si>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</si>
  <si>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</si>
  <si>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</si>
  <si>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</si>
  <si>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</si>
  <si>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</si>
  <si>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</si>
  <si>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</si>
  <si>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</si>
  <si>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</si>
  <si>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</si>
  <si>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</si>
  <si>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</si>
  <si>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</si>
  <si>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</si>
  <si>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</si>
  <si>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</si>
  <si>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</si>
  <si>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</si>
  <si>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</si>
  <si>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</si>
  <si>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</si>
  <si>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</si>
  <si>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</si>
  <si>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</si>
  <si>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</si>
  <si>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</si>
  <si>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</si>
  <si>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</si>
  <si>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</si>
  <si>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</si>
  <si>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</si>
  <si>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</si>
  <si>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</si>
  <si>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</si>
  <si>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</si>
  <si>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</si>
  <si>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</si>
  <si>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</si>
  <si>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</si>
  <si>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</si>
  <si>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</si>
  <si>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</si>
  <si>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</si>
  <si>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</si>
  <si>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</si>
  <si>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</si>
  <si>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</si>
  <si>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</si>
  <si>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</si>
  <si>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</si>
  <si>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</si>
  <si>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</si>
  <si>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</si>
  <si>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</si>
  <si>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</si>
  <si>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</si>
  <si>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</si>
  <si>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</si>
  <si>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</si>
  <si>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01.01.2011.</t>
  </si>
  <si>
    <t>30.06.2011.</t>
  </si>
  <si>
    <t>GORDANA POTOČKI oec.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</si>
</sst>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54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Font="1" applyFill="1" applyAlignment="1">
      <alignment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0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0" xfId="57" applyFont="1" applyBorder="1" applyAlignment="1" applyProtection="1">
      <alignment horizontal="right"/>
      <protection hidden="1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2" xfId="57" applyFont="1" applyFill="1" applyBorder="1" applyAlignment="1">
      <alignment/>
      <protection/>
    </xf>
    <xf numFmtId="0" fontId="8" fillId="0" borderId="33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32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0" xfId="57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3" applyNumberFormat="1" applyFont="1" applyFill="1" applyBorder="1" applyAlignment="1" applyProtection="1">
      <alignment horizontal="center" vertical="center"/>
      <protection hidden="1" locked="0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  <xf numFmtId="3" fontId="3" fillId="33" borderId="10" xfId="0" applyNumberFormat="1" applyFont="1" applyFill="1" applyBorder="1" applyAlignment="1" applyProtection="1">
      <alignment horizontal="right" vertical="center" shrinkToFi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A34" sqref="A34:D34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55" t="s">
        <v>230</v>
      </c>
      <c r="B1" s="156"/>
      <c r="C1" s="78"/>
      <c r="D1" s="78"/>
      <c r="E1" s="78"/>
      <c r="F1" s="78"/>
      <c r="G1" s="78"/>
      <c r="H1" s="78"/>
      <c r="I1" s="79"/>
      <c r="J1" s="77"/>
    </row>
    <row r="2" spans="1:10" ht="12.75">
      <c r="A2" s="184" t="s">
        <v>210</v>
      </c>
      <c r="B2" s="185"/>
      <c r="C2" s="185"/>
      <c r="D2" s="186"/>
      <c r="E2" s="49" t="s">
        <v>246</v>
      </c>
      <c r="F2" s="16"/>
      <c r="G2" s="17" t="s">
        <v>100</v>
      </c>
      <c r="H2" s="49" t="s">
        <v>262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87" t="s">
        <v>231</v>
      </c>
      <c r="B4" s="188"/>
      <c r="C4" s="188"/>
      <c r="D4" s="188"/>
      <c r="E4" s="188"/>
      <c r="F4" s="188"/>
      <c r="G4" s="188"/>
      <c r="H4" s="188"/>
      <c r="I4" s="189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2" t="s">
        <v>185</v>
      </c>
      <c r="B6" s="133"/>
      <c r="C6" s="143" t="s">
        <v>247</v>
      </c>
      <c r="D6" s="144"/>
      <c r="E6" s="190"/>
      <c r="F6" s="190"/>
      <c r="G6" s="190"/>
      <c r="H6" s="190"/>
      <c r="I6" s="86"/>
      <c r="J6" s="77"/>
    </row>
    <row r="7" spans="1:10" ht="12.75">
      <c r="A7" s="87"/>
      <c r="B7" s="88"/>
      <c r="C7" s="20"/>
      <c r="D7" s="20"/>
      <c r="E7" s="190"/>
      <c r="F7" s="190"/>
      <c r="G7" s="190"/>
      <c r="H7" s="190"/>
      <c r="I7" s="86"/>
      <c r="J7" s="77"/>
    </row>
    <row r="8" spans="1:10" ht="12.75">
      <c r="A8" s="191" t="s">
        <v>7</v>
      </c>
      <c r="B8" s="192"/>
      <c r="C8" s="143" t="s">
        <v>248</v>
      </c>
      <c r="D8" s="144"/>
      <c r="E8" s="190"/>
      <c r="F8" s="190"/>
      <c r="G8" s="190"/>
      <c r="H8" s="190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7" t="s">
        <v>99</v>
      </c>
      <c r="B10" s="182"/>
      <c r="C10" s="143" t="s">
        <v>249</v>
      </c>
      <c r="D10" s="144"/>
      <c r="E10" s="20"/>
      <c r="F10" s="20"/>
      <c r="G10" s="20"/>
      <c r="H10" s="20"/>
      <c r="I10" s="89"/>
      <c r="J10" s="77"/>
    </row>
    <row r="11" spans="1:10" ht="12.75">
      <c r="A11" s="183"/>
      <c r="B11" s="182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2" t="s">
        <v>8</v>
      </c>
      <c r="B12" s="133"/>
      <c r="C12" s="145" t="s">
        <v>250</v>
      </c>
      <c r="D12" s="179"/>
      <c r="E12" s="179"/>
      <c r="F12" s="179"/>
      <c r="G12" s="179"/>
      <c r="H12" s="179"/>
      <c r="I12" s="135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2" t="s">
        <v>29</v>
      </c>
      <c r="B14" s="133"/>
      <c r="C14" s="180">
        <v>33520</v>
      </c>
      <c r="D14" s="181"/>
      <c r="E14" s="20"/>
      <c r="F14" s="145" t="s">
        <v>251</v>
      </c>
      <c r="G14" s="179"/>
      <c r="H14" s="179"/>
      <c r="I14" s="135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0" ht="12.75">
      <c r="A16" s="132" t="s">
        <v>30</v>
      </c>
      <c r="B16" s="133"/>
      <c r="C16" s="145" t="s">
        <v>252</v>
      </c>
      <c r="D16" s="179"/>
      <c r="E16" s="179"/>
      <c r="F16" s="179"/>
      <c r="G16" s="179"/>
      <c r="H16" s="179"/>
      <c r="I16" s="135"/>
      <c r="J16" s="77"/>
    </row>
    <row r="17" spans="1:10" ht="12.75">
      <c r="A17" s="87"/>
      <c r="B17" s="88"/>
      <c r="C17" s="20"/>
      <c r="D17" s="20"/>
      <c r="E17" s="20"/>
      <c r="F17" s="20"/>
      <c r="G17" s="20"/>
      <c r="H17" s="20"/>
      <c r="I17" s="89"/>
      <c r="J17" s="77"/>
    </row>
    <row r="18" spans="1:10" ht="12.75">
      <c r="A18" s="132" t="s">
        <v>31</v>
      </c>
      <c r="B18" s="133"/>
      <c r="C18" s="174" t="s">
        <v>253</v>
      </c>
      <c r="D18" s="175"/>
      <c r="E18" s="175"/>
      <c r="F18" s="175"/>
      <c r="G18" s="175"/>
      <c r="H18" s="175"/>
      <c r="I18" s="176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2" t="s">
        <v>32</v>
      </c>
      <c r="B20" s="133"/>
      <c r="C20" s="174" t="s">
        <v>254</v>
      </c>
      <c r="D20" s="175"/>
      <c r="E20" s="175"/>
      <c r="F20" s="175"/>
      <c r="G20" s="175"/>
      <c r="H20" s="175"/>
      <c r="I20" s="176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2" t="s">
        <v>9</v>
      </c>
      <c r="B22" s="133"/>
      <c r="C22" s="50">
        <v>395</v>
      </c>
      <c r="D22" s="145" t="s">
        <v>251</v>
      </c>
      <c r="E22" s="164"/>
      <c r="F22" s="165"/>
      <c r="G22" s="177"/>
      <c r="H22" s="178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2" t="s">
        <v>10</v>
      </c>
      <c r="B24" s="133"/>
      <c r="C24" s="50">
        <v>10</v>
      </c>
      <c r="D24" s="145" t="s">
        <v>255</v>
      </c>
      <c r="E24" s="164"/>
      <c r="F24" s="164"/>
      <c r="G24" s="165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2" t="s">
        <v>34</v>
      </c>
      <c r="B26" s="133"/>
      <c r="C26" s="51" t="s">
        <v>257</v>
      </c>
      <c r="D26" s="30"/>
      <c r="E26" s="77"/>
      <c r="F26" s="96"/>
      <c r="G26" s="166" t="s">
        <v>33</v>
      </c>
      <c r="H26" s="133"/>
      <c r="I26" s="97" t="s">
        <v>256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7" t="s">
        <v>12</v>
      </c>
      <c r="B28" s="168"/>
      <c r="C28" s="169"/>
      <c r="D28" s="169"/>
      <c r="E28" s="170" t="s">
        <v>13</v>
      </c>
      <c r="F28" s="171"/>
      <c r="G28" s="171"/>
      <c r="H28" s="172" t="s">
        <v>14</v>
      </c>
      <c r="I28" s="173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59"/>
      <c r="B30" s="146"/>
      <c r="C30" s="146"/>
      <c r="D30" s="160"/>
      <c r="E30" s="153"/>
      <c r="F30" s="146"/>
      <c r="G30" s="146"/>
      <c r="H30" s="143"/>
      <c r="I30" s="154"/>
      <c r="J30" s="77"/>
    </row>
    <row r="31" spans="1:10" ht="12.75">
      <c r="A31" s="100"/>
      <c r="B31" s="52"/>
      <c r="C31" s="53"/>
      <c r="D31" s="162"/>
      <c r="E31" s="162"/>
      <c r="F31" s="162"/>
      <c r="G31" s="163"/>
      <c r="H31" s="31"/>
      <c r="I31" s="101"/>
      <c r="J31" s="77"/>
    </row>
    <row r="32" spans="1:10" ht="12.75">
      <c r="A32" s="159"/>
      <c r="B32" s="146"/>
      <c r="C32" s="146"/>
      <c r="D32" s="160"/>
      <c r="E32" s="153"/>
      <c r="F32" s="146"/>
      <c r="G32" s="146"/>
      <c r="H32" s="143"/>
      <c r="I32" s="154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59"/>
      <c r="B34" s="146"/>
      <c r="C34" s="146"/>
      <c r="D34" s="160"/>
      <c r="E34" s="153"/>
      <c r="F34" s="146"/>
      <c r="G34" s="146"/>
      <c r="H34" s="143"/>
      <c r="I34" s="154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59"/>
      <c r="B36" s="146"/>
      <c r="C36" s="146"/>
      <c r="D36" s="160"/>
      <c r="E36" s="153"/>
      <c r="F36" s="146"/>
      <c r="G36" s="146"/>
      <c r="H36" s="143"/>
      <c r="I36" s="154"/>
      <c r="J36" s="77"/>
    </row>
    <row r="37" spans="1:10" ht="12.75">
      <c r="A37" s="103"/>
      <c r="B37" s="56"/>
      <c r="C37" s="157"/>
      <c r="D37" s="158"/>
      <c r="E37" s="31"/>
      <c r="F37" s="157"/>
      <c r="G37" s="158"/>
      <c r="H37" s="31"/>
      <c r="I37" s="104"/>
      <c r="J37" s="77"/>
    </row>
    <row r="38" spans="1:10" ht="12.75">
      <c r="A38" s="159"/>
      <c r="B38" s="146"/>
      <c r="C38" s="146"/>
      <c r="D38" s="160"/>
      <c r="E38" s="153"/>
      <c r="F38" s="146"/>
      <c r="G38" s="146"/>
      <c r="H38" s="143"/>
      <c r="I38" s="154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59"/>
      <c r="B40" s="146"/>
      <c r="C40" s="146"/>
      <c r="D40" s="160"/>
      <c r="E40" s="153"/>
      <c r="F40" s="146"/>
      <c r="G40" s="146"/>
      <c r="H40" s="143"/>
      <c r="I40" s="154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7" t="s">
        <v>93</v>
      </c>
      <c r="B44" s="128"/>
      <c r="C44" s="143"/>
      <c r="D44" s="144"/>
      <c r="E44" s="20"/>
      <c r="F44" s="145"/>
      <c r="G44" s="146"/>
      <c r="H44" s="146"/>
      <c r="I44" s="147"/>
      <c r="J44" s="77"/>
    </row>
    <row r="45" spans="1:10" ht="12.75">
      <c r="A45" s="107"/>
      <c r="B45" s="33"/>
      <c r="C45" s="148"/>
      <c r="D45" s="149"/>
      <c r="E45" s="20"/>
      <c r="F45" s="148"/>
      <c r="G45" s="150"/>
      <c r="H45" s="36"/>
      <c r="I45" s="110"/>
      <c r="J45" s="77"/>
    </row>
    <row r="46" spans="1:10" ht="12.75">
      <c r="A46" s="127" t="s">
        <v>15</v>
      </c>
      <c r="B46" s="128"/>
      <c r="C46" s="145" t="s">
        <v>263</v>
      </c>
      <c r="D46" s="151"/>
      <c r="E46" s="151"/>
      <c r="F46" s="151"/>
      <c r="G46" s="151"/>
      <c r="H46" s="151"/>
      <c r="I46" s="152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7" t="s">
        <v>206</v>
      </c>
      <c r="B48" s="128"/>
      <c r="C48" s="134" t="s">
        <v>258</v>
      </c>
      <c r="D48" s="130"/>
      <c r="E48" s="161"/>
      <c r="F48" s="20"/>
      <c r="G48" s="93" t="s">
        <v>207</v>
      </c>
      <c r="H48" s="134" t="s">
        <v>259</v>
      </c>
      <c r="I48" s="131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7" t="s">
        <v>31</v>
      </c>
      <c r="B50" s="128"/>
      <c r="C50" s="129" t="s">
        <v>253</v>
      </c>
      <c r="D50" s="130"/>
      <c r="E50" s="130"/>
      <c r="F50" s="130"/>
      <c r="G50" s="130"/>
      <c r="H50" s="130"/>
      <c r="I50" s="131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2" t="s">
        <v>0</v>
      </c>
      <c r="B52" s="133"/>
      <c r="C52" s="134" t="s">
        <v>260</v>
      </c>
      <c r="D52" s="130"/>
      <c r="E52" s="130"/>
      <c r="F52" s="130"/>
      <c r="G52" s="130"/>
      <c r="H52" s="130"/>
      <c r="I52" s="135"/>
      <c r="J52" s="77"/>
    </row>
    <row r="53" spans="1:10" ht="12.75">
      <c r="A53" s="111"/>
      <c r="B53" s="25"/>
      <c r="C53" s="142" t="s">
        <v>149</v>
      </c>
      <c r="D53" s="142"/>
      <c r="E53" s="142"/>
      <c r="F53" s="142"/>
      <c r="G53" s="142"/>
      <c r="H53" s="142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36" t="s">
        <v>16</v>
      </c>
      <c r="C56" s="137"/>
      <c r="D56" s="137"/>
      <c r="E56" s="137"/>
      <c r="F56" s="46"/>
      <c r="G56" s="46"/>
      <c r="H56" s="46"/>
      <c r="I56" s="115"/>
      <c r="J56" s="77"/>
    </row>
    <row r="57" spans="1:10" ht="12.75">
      <c r="A57" s="111"/>
      <c r="B57" s="136" t="s">
        <v>240</v>
      </c>
      <c r="C57" s="137"/>
      <c r="D57" s="137"/>
      <c r="E57" s="137"/>
      <c r="F57" s="137"/>
      <c r="G57" s="137"/>
      <c r="H57" s="137"/>
      <c r="I57" s="138"/>
      <c r="J57" s="77"/>
    </row>
    <row r="58" spans="1:10" ht="12.75">
      <c r="A58" s="111"/>
      <c r="B58" s="136" t="s">
        <v>237</v>
      </c>
      <c r="C58" s="137"/>
      <c r="D58" s="137"/>
      <c r="E58" s="137"/>
      <c r="F58" s="137"/>
      <c r="G58" s="137"/>
      <c r="H58" s="137"/>
      <c r="I58" s="115"/>
      <c r="J58" s="77"/>
    </row>
    <row r="59" spans="1:10" ht="12.75">
      <c r="A59" s="111"/>
      <c r="B59" s="136" t="s">
        <v>232</v>
      </c>
      <c r="C59" s="137"/>
      <c r="D59" s="137"/>
      <c r="E59" s="137"/>
      <c r="F59" s="137"/>
      <c r="G59" s="137"/>
      <c r="H59" s="137"/>
      <c r="I59" s="138"/>
      <c r="J59" s="77"/>
    </row>
    <row r="60" spans="1:10" ht="12.75">
      <c r="A60" s="111"/>
      <c r="B60" s="136" t="s">
        <v>241</v>
      </c>
      <c r="C60" s="137"/>
      <c r="D60" s="137"/>
      <c r="E60" s="137"/>
      <c r="F60" s="137"/>
      <c r="G60" s="137"/>
      <c r="H60" s="137"/>
      <c r="I60" s="138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39" t="s">
        <v>209</v>
      </c>
      <c r="H64" s="140"/>
      <c r="I64" s="141"/>
      <c r="J64" s="77"/>
    </row>
    <row r="65" spans="1:10" ht="12.75">
      <c r="A65" s="119"/>
      <c r="B65" s="120"/>
      <c r="C65" s="121"/>
      <c r="D65" s="121"/>
      <c r="E65" s="121"/>
      <c r="F65" s="121"/>
      <c r="G65" s="125"/>
      <c r="H65" s="126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9" sqref="A9:H9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193" t="s">
        <v>150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4:11" ht="12.75">
      <c r="D2" s="193" t="s">
        <v>211</v>
      </c>
      <c r="E2" s="193"/>
      <c r="F2" s="194" t="s">
        <v>262</v>
      </c>
      <c r="G2" s="195"/>
      <c r="J2" s="226" t="s">
        <v>221</v>
      </c>
      <c r="K2" s="226"/>
    </row>
    <row r="3" spans="1:11" ht="22.5">
      <c r="A3" s="202" t="s">
        <v>184</v>
      </c>
      <c r="B3" s="202"/>
      <c r="C3" s="202"/>
      <c r="D3" s="202"/>
      <c r="E3" s="202"/>
      <c r="F3" s="202"/>
      <c r="G3" s="202"/>
      <c r="H3" s="202"/>
      <c r="I3" s="61" t="s">
        <v>222</v>
      </c>
      <c r="J3" s="62" t="s">
        <v>243</v>
      </c>
      <c r="K3" s="62" t="s">
        <v>244</v>
      </c>
    </row>
    <row r="4" spans="1:11" ht="12.75">
      <c r="A4" s="203">
        <v>1</v>
      </c>
      <c r="B4" s="203"/>
      <c r="C4" s="203"/>
      <c r="D4" s="203"/>
      <c r="E4" s="203"/>
      <c r="F4" s="203"/>
      <c r="G4" s="203"/>
      <c r="H4" s="203"/>
      <c r="I4" s="63">
        <v>2</v>
      </c>
      <c r="J4" s="62">
        <v>3</v>
      </c>
      <c r="K4" s="62">
        <v>4</v>
      </c>
    </row>
    <row r="5" spans="1:11" ht="12.75">
      <c r="A5" s="227" t="s">
        <v>152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2.75">
      <c r="A6" s="230" t="s">
        <v>109</v>
      </c>
      <c r="B6" s="231"/>
      <c r="C6" s="231"/>
      <c r="D6" s="231"/>
      <c r="E6" s="231"/>
      <c r="F6" s="231"/>
      <c r="G6" s="231"/>
      <c r="H6" s="232"/>
      <c r="I6" s="5">
        <v>1</v>
      </c>
      <c r="J6" s="58">
        <f>SUM(J7:J8)</f>
        <v>150572069</v>
      </c>
      <c r="K6" s="58">
        <f>SUM(K7:K8)</f>
        <v>182931070</v>
      </c>
    </row>
    <row r="7" spans="1:11" ht="12.75">
      <c r="A7" s="220" t="s">
        <v>153</v>
      </c>
      <c r="B7" s="221"/>
      <c r="C7" s="221"/>
      <c r="D7" s="221"/>
      <c r="E7" s="221"/>
      <c r="F7" s="221"/>
      <c r="G7" s="221"/>
      <c r="H7" s="222"/>
      <c r="I7" s="6">
        <v>2</v>
      </c>
      <c r="J7" s="10">
        <v>22882524</v>
      </c>
      <c r="K7" s="10">
        <v>25228484</v>
      </c>
    </row>
    <row r="8" spans="1:11" ht="12.75">
      <c r="A8" s="220" t="s">
        <v>154</v>
      </c>
      <c r="B8" s="221"/>
      <c r="C8" s="221"/>
      <c r="D8" s="221"/>
      <c r="E8" s="221"/>
      <c r="F8" s="221"/>
      <c r="G8" s="221"/>
      <c r="H8" s="222"/>
      <c r="I8" s="6">
        <v>3</v>
      </c>
      <c r="J8" s="10">
        <v>127689545</v>
      </c>
      <c r="K8" s="10">
        <v>157702586</v>
      </c>
    </row>
    <row r="9" spans="1:11" ht="12.75">
      <c r="A9" s="220" t="s">
        <v>155</v>
      </c>
      <c r="B9" s="221"/>
      <c r="C9" s="221"/>
      <c r="D9" s="221"/>
      <c r="E9" s="221"/>
      <c r="F9" s="221"/>
      <c r="G9" s="221"/>
      <c r="H9" s="222"/>
      <c r="I9" s="6">
        <v>4</v>
      </c>
      <c r="J9" s="10">
        <v>175494761</v>
      </c>
      <c r="K9" s="10">
        <v>193890072</v>
      </c>
    </row>
    <row r="10" spans="1:11" ht="12.75">
      <c r="A10" s="220" t="s">
        <v>156</v>
      </c>
      <c r="B10" s="221"/>
      <c r="C10" s="221"/>
      <c r="D10" s="221"/>
      <c r="E10" s="221"/>
      <c r="F10" s="221"/>
      <c r="G10" s="221"/>
      <c r="H10" s="222"/>
      <c r="I10" s="6">
        <v>5</v>
      </c>
      <c r="J10" s="10">
        <v>102006096</v>
      </c>
      <c r="K10" s="10">
        <v>98992795</v>
      </c>
    </row>
    <row r="11" spans="1:11" ht="24" customHeight="1">
      <c r="A11" s="220" t="s">
        <v>68</v>
      </c>
      <c r="B11" s="221"/>
      <c r="C11" s="221"/>
      <c r="D11" s="221"/>
      <c r="E11" s="221"/>
      <c r="F11" s="221"/>
      <c r="G11" s="221"/>
      <c r="H11" s="222"/>
      <c r="I11" s="6">
        <v>6</v>
      </c>
      <c r="J11" s="10">
        <v>0</v>
      </c>
      <c r="K11" s="10">
        <v>0</v>
      </c>
    </row>
    <row r="12" spans="1:11" ht="27" customHeight="1">
      <c r="A12" s="220" t="s">
        <v>69</v>
      </c>
      <c r="B12" s="221"/>
      <c r="C12" s="221"/>
      <c r="D12" s="221"/>
      <c r="E12" s="221"/>
      <c r="F12" s="221"/>
      <c r="G12" s="221"/>
      <c r="H12" s="222"/>
      <c r="I12" s="6">
        <v>7</v>
      </c>
      <c r="J12" s="10">
        <v>13086824</v>
      </c>
      <c r="K12" s="10">
        <v>33508315</v>
      </c>
    </row>
    <row r="13" spans="1:11" ht="24.75" customHeight="1">
      <c r="A13" s="220" t="s">
        <v>157</v>
      </c>
      <c r="B13" s="221"/>
      <c r="C13" s="221"/>
      <c r="D13" s="221"/>
      <c r="E13" s="221"/>
      <c r="F13" s="221"/>
      <c r="G13" s="221"/>
      <c r="H13" s="222"/>
      <c r="I13" s="6">
        <v>8</v>
      </c>
      <c r="J13" s="10">
        <v>69243733</v>
      </c>
      <c r="K13" s="10">
        <v>73807691</v>
      </c>
    </row>
    <row r="14" spans="1:11" ht="31.5" customHeight="1">
      <c r="A14" s="220" t="s">
        <v>163</v>
      </c>
      <c r="B14" s="221"/>
      <c r="C14" s="221"/>
      <c r="D14" s="221"/>
      <c r="E14" s="221"/>
      <c r="F14" s="221"/>
      <c r="G14" s="221"/>
      <c r="H14" s="222"/>
      <c r="I14" s="6">
        <v>9</v>
      </c>
      <c r="J14" s="10">
        <v>0</v>
      </c>
      <c r="K14" s="10">
        <v>0</v>
      </c>
    </row>
    <row r="15" spans="1:11" ht="12.75">
      <c r="A15" s="220" t="s">
        <v>158</v>
      </c>
      <c r="B15" s="221"/>
      <c r="C15" s="221"/>
      <c r="D15" s="221"/>
      <c r="E15" s="221"/>
      <c r="F15" s="221"/>
      <c r="G15" s="221"/>
      <c r="H15" s="222"/>
      <c r="I15" s="6">
        <v>10</v>
      </c>
      <c r="J15" s="10">
        <v>286</v>
      </c>
      <c r="K15" s="10">
        <v>44</v>
      </c>
    </row>
    <row r="16" spans="1:11" ht="12.75">
      <c r="A16" s="220" t="s">
        <v>159</v>
      </c>
      <c r="B16" s="221"/>
      <c r="C16" s="221"/>
      <c r="D16" s="221"/>
      <c r="E16" s="221"/>
      <c r="F16" s="221"/>
      <c r="G16" s="221"/>
      <c r="H16" s="222"/>
      <c r="I16" s="6">
        <v>11</v>
      </c>
      <c r="J16" s="10">
        <v>24242457</v>
      </c>
      <c r="K16" s="10">
        <v>17780549</v>
      </c>
    </row>
    <row r="17" spans="1:11" ht="12.75">
      <c r="A17" s="220" t="s">
        <v>160</v>
      </c>
      <c r="B17" s="221"/>
      <c r="C17" s="221"/>
      <c r="D17" s="221"/>
      <c r="E17" s="221"/>
      <c r="F17" s="221"/>
      <c r="G17" s="221"/>
      <c r="H17" s="222"/>
      <c r="I17" s="6">
        <v>12</v>
      </c>
      <c r="J17" s="10">
        <v>636523612</v>
      </c>
      <c r="K17" s="10">
        <v>662191201</v>
      </c>
    </row>
    <row r="18" spans="1:11" ht="12.75">
      <c r="A18" s="223" t="s">
        <v>164</v>
      </c>
      <c r="B18" s="224"/>
      <c r="C18" s="224"/>
      <c r="D18" s="224"/>
      <c r="E18" s="224"/>
      <c r="F18" s="224"/>
      <c r="G18" s="224"/>
      <c r="H18" s="225"/>
      <c r="I18" s="6">
        <v>13</v>
      </c>
      <c r="J18" s="10">
        <v>5923384</v>
      </c>
      <c r="K18" s="10">
        <v>5916031</v>
      </c>
    </row>
    <row r="19" spans="1:11" ht="12.75">
      <c r="A19" s="220" t="s">
        <v>161</v>
      </c>
      <c r="B19" s="221"/>
      <c r="C19" s="221"/>
      <c r="D19" s="221"/>
      <c r="E19" s="221"/>
      <c r="F19" s="221"/>
      <c r="G19" s="221"/>
      <c r="H19" s="222"/>
      <c r="I19" s="6">
        <v>14</v>
      </c>
      <c r="J19" s="10">
        <v>5061329</v>
      </c>
      <c r="K19" s="10">
        <v>7649913</v>
      </c>
    </row>
    <row r="20" spans="1:11" ht="12.75">
      <c r="A20" s="220" t="s">
        <v>162</v>
      </c>
      <c r="B20" s="221"/>
      <c r="C20" s="221"/>
      <c r="D20" s="221"/>
      <c r="E20" s="221"/>
      <c r="F20" s="221"/>
      <c r="G20" s="221"/>
      <c r="H20" s="222"/>
      <c r="I20" s="6">
        <v>15</v>
      </c>
      <c r="J20" s="10">
        <v>27075904</v>
      </c>
      <c r="K20" s="10">
        <v>25835509</v>
      </c>
    </row>
    <row r="21" spans="1:11" ht="12.75">
      <c r="A21" s="220" t="s">
        <v>66</v>
      </c>
      <c r="B21" s="221"/>
      <c r="C21" s="221"/>
      <c r="D21" s="221"/>
      <c r="E21" s="221"/>
      <c r="F21" s="221"/>
      <c r="G21" s="221"/>
      <c r="H21" s="222"/>
      <c r="I21" s="6">
        <v>16</v>
      </c>
      <c r="J21" s="10">
        <v>17238358</v>
      </c>
      <c r="K21" s="10">
        <v>12862050</v>
      </c>
    </row>
    <row r="22" spans="1:11" ht="12.75">
      <c r="A22" s="217" t="s">
        <v>108</v>
      </c>
      <c r="B22" s="218"/>
      <c r="C22" s="218"/>
      <c r="D22" s="218"/>
      <c r="E22" s="218"/>
      <c r="F22" s="218"/>
      <c r="G22" s="218"/>
      <c r="H22" s="219"/>
      <c r="I22" s="7">
        <v>17</v>
      </c>
      <c r="J22" s="59">
        <f>SUM(J9:J21)+J6</f>
        <v>1226468813</v>
      </c>
      <c r="K22" s="59">
        <f>SUM(K9:K21)+K6</f>
        <v>1315365240</v>
      </c>
    </row>
    <row r="23" spans="1:11" ht="12.75">
      <c r="A23" s="210" t="s">
        <v>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3"/>
    </row>
    <row r="24" spans="1:11" ht="12.75">
      <c r="A24" s="214" t="s">
        <v>110</v>
      </c>
      <c r="B24" s="215"/>
      <c r="C24" s="215"/>
      <c r="D24" s="215"/>
      <c r="E24" s="215"/>
      <c r="F24" s="215"/>
      <c r="G24" s="215"/>
      <c r="H24" s="216"/>
      <c r="I24" s="1">
        <v>18</v>
      </c>
      <c r="J24" s="58">
        <f>SUM(J25:J26)</f>
        <v>32722768</v>
      </c>
      <c r="K24" s="58">
        <f>SUM(K25:K26)</f>
        <v>31767745</v>
      </c>
    </row>
    <row r="25" spans="1:11" ht="12.75">
      <c r="A25" s="196" t="s">
        <v>70</v>
      </c>
      <c r="B25" s="197"/>
      <c r="C25" s="197"/>
      <c r="D25" s="197"/>
      <c r="E25" s="197"/>
      <c r="F25" s="197"/>
      <c r="G25" s="197"/>
      <c r="H25" s="198"/>
      <c r="I25" s="1">
        <v>19</v>
      </c>
      <c r="J25" s="11">
        <v>0</v>
      </c>
      <c r="K25" s="11">
        <v>0</v>
      </c>
    </row>
    <row r="26" spans="1:11" ht="12.75">
      <c r="A26" s="196" t="s">
        <v>71</v>
      </c>
      <c r="B26" s="197"/>
      <c r="C26" s="197"/>
      <c r="D26" s="197"/>
      <c r="E26" s="197"/>
      <c r="F26" s="197"/>
      <c r="G26" s="197"/>
      <c r="H26" s="198"/>
      <c r="I26" s="1">
        <v>20</v>
      </c>
      <c r="J26" s="11">
        <v>32722768</v>
      </c>
      <c r="K26" s="11">
        <v>31767745</v>
      </c>
    </row>
    <row r="27" spans="1:11" ht="12.75">
      <c r="A27" s="196" t="s">
        <v>72</v>
      </c>
      <c r="B27" s="197"/>
      <c r="C27" s="197"/>
      <c r="D27" s="197"/>
      <c r="E27" s="197"/>
      <c r="F27" s="197"/>
      <c r="G27" s="197"/>
      <c r="H27" s="198"/>
      <c r="I27" s="1">
        <v>21</v>
      </c>
      <c r="J27" s="60">
        <f>SUM(J28:J30)</f>
        <v>959094785</v>
      </c>
      <c r="K27" s="60">
        <f>SUM(K28:K30)</f>
        <v>1044787648</v>
      </c>
    </row>
    <row r="28" spans="1:11" ht="12.75">
      <c r="A28" s="196" t="s">
        <v>73</v>
      </c>
      <c r="B28" s="197"/>
      <c r="C28" s="197"/>
      <c r="D28" s="197"/>
      <c r="E28" s="197"/>
      <c r="F28" s="197"/>
      <c r="G28" s="197"/>
      <c r="H28" s="198"/>
      <c r="I28" s="1">
        <v>22</v>
      </c>
      <c r="J28" s="11">
        <v>127081787</v>
      </c>
      <c r="K28" s="11">
        <v>84931879</v>
      </c>
    </row>
    <row r="29" spans="1:11" ht="12.75">
      <c r="A29" s="196" t="s">
        <v>74</v>
      </c>
      <c r="B29" s="197"/>
      <c r="C29" s="197"/>
      <c r="D29" s="197"/>
      <c r="E29" s="197"/>
      <c r="F29" s="197"/>
      <c r="G29" s="197"/>
      <c r="H29" s="198"/>
      <c r="I29" s="1">
        <v>23</v>
      </c>
      <c r="J29" s="11">
        <v>82312790</v>
      </c>
      <c r="K29" s="11">
        <v>84665429</v>
      </c>
    </row>
    <row r="30" spans="1:11" ht="12.75">
      <c r="A30" s="196" t="s">
        <v>75</v>
      </c>
      <c r="B30" s="197"/>
      <c r="C30" s="197"/>
      <c r="D30" s="197"/>
      <c r="E30" s="197"/>
      <c r="F30" s="197"/>
      <c r="G30" s="197"/>
      <c r="H30" s="198"/>
      <c r="I30" s="1">
        <v>24</v>
      </c>
      <c r="J30" s="11">
        <v>749700208</v>
      </c>
      <c r="K30" s="11">
        <v>875190340</v>
      </c>
    </row>
    <row r="31" spans="1:11" ht="12.75">
      <c r="A31" s="196" t="s">
        <v>107</v>
      </c>
      <c r="B31" s="197"/>
      <c r="C31" s="197"/>
      <c r="D31" s="197"/>
      <c r="E31" s="197"/>
      <c r="F31" s="197"/>
      <c r="G31" s="197"/>
      <c r="H31" s="198"/>
      <c r="I31" s="1">
        <v>25</v>
      </c>
      <c r="J31" s="60">
        <f>SUM(J32:J33)</f>
        <v>17255184</v>
      </c>
      <c r="K31" s="60">
        <f>SUM(K32:K33)</f>
        <v>17330784</v>
      </c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11">
        <v>0</v>
      </c>
      <c r="K32" s="11">
        <v>0</v>
      </c>
    </row>
    <row r="33" spans="1:11" ht="12.75">
      <c r="A33" s="196" t="s">
        <v>77</v>
      </c>
      <c r="B33" s="197"/>
      <c r="C33" s="197"/>
      <c r="D33" s="197"/>
      <c r="E33" s="197"/>
      <c r="F33" s="197"/>
      <c r="G33" s="197"/>
      <c r="H33" s="198"/>
      <c r="I33" s="1">
        <v>27</v>
      </c>
      <c r="J33" s="11">
        <v>17255184</v>
      </c>
      <c r="K33" s="11">
        <v>17330784</v>
      </c>
    </row>
    <row r="34" spans="1:11" ht="21" customHeight="1">
      <c r="A34" s="196" t="s">
        <v>84</v>
      </c>
      <c r="B34" s="197"/>
      <c r="C34" s="197"/>
      <c r="D34" s="197"/>
      <c r="E34" s="197"/>
      <c r="F34" s="197"/>
      <c r="G34" s="197"/>
      <c r="H34" s="198"/>
      <c r="I34" s="1">
        <v>28</v>
      </c>
      <c r="J34" s="11">
        <v>1480</v>
      </c>
      <c r="K34" s="11">
        <v>941</v>
      </c>
    </row>
    <row r="35" spans="1:11" ht="12.75">
      <c r="A35" s="196" t="s">
        <v>111</v>
      </c>
      <c r="B35" s="197"/>
      <c r="C35" s="197"/>
      <c r="D35" s="197"/>
      <c r="E35" s="197"/>
      <c r="F35" s="197"/>
      <c r="G35" s="197"/>
      <c r="H35" s="198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196" t="s">
        <v>78</v>
      </c>
      <c r="B36" s="197"/>
      <c r="C36" s="197"/>
      <c r="D36" s="197"/>
      <c r="E36" s="197"/>
      <c r="F36" s="197"/>
      <c r="G36" s="197"/>
      <c r="H36" s="198"/>
      <c r="I36" s="1">
        <v>30</v>
      </c>
      <c r="J36" s="11">
        <v>0</v>
      </c>
      <c r="K36" s="11">
        <v>0</v>
      </c>
    </row>
    <row r="37" spans="1:11" ht="12.75">
      <c r="A37" s="196" t="s">
        <v>79</v>
      </c>
      <c r="B37" s="197"/>
      <c r="C37" s="197"/>
      <c r="D37" s="197"/>
      <c r="E37" s="197"/>
      <c r="F37" s="197"/>
      <c r="G37" s="197"/>
      <c r="H37" s="198"/>
      <c r="I37" s="1">
        <v>31</v>
      </c>
      <c r="J37" s="11">
        <v>0</v>
      </c>
      <c r="K37" s="11">
        <v>0</v>
      </c>
    </row>
    <row r="38" spans="1:11" ht="12.75">
      <c r="A38" s="196" t="s">
        <v>80</v>
      </c>
      <c r="B38" s="197"/>
      <c r="C38" s="197"/>
      <c r="D38" s="197"/>
      <c r="E38" s="197"/>
      <c r="F38" s="197"/>
      <c r="G38" s="197"/>
      <c r="H38" s="198"/>
      <c r="I38" s="1">
        <v>32</v>
      </c>
      <c r="J38" s="11">
        <v>0</v>
      </c>
      <c r="K38" s="11">
        <v>0</v>
      </c>
    </row>
    <row r="39" spans="1:11" ht="12.75">
      <c r="A39" s="196" t="s">
        <v>81</v>
      </c>
      <c r="B39" s="197"/>
      <c r="C39" s="197"/>
      <c r="D39" s="197"/>
      <c r="E39" s="197"/>
      <c r="F39" s="197"/>
      <c r="G39" s="197"/>
      <c r="H39" s="198"/>
      <c r="I39" s="1">
        <v>33</v>
      </c>
      <c r="J39" s="11">
        <v>0</v>
      </c>
      <c r="K39" s="11">
        <v>0</v>
      </c>
    </row>
    <row r="40" spans="1:11" ht="12.75">
      <c r="A40" s="196" t="s">
        <v>82</v>
      </c>
      <c r="B40" s="197"/>
      <c r="C40" s="197"/>
      <c r="D40" s="197"/>
      <c r="E40" s="197"/>
      <c r="F40" s="197"/>
      <c r="G40" s="197"/>
      <c r="H40" s="198"/>
      <c r="I40" s="1">
        <v>34</v>
      </c>
      <c r="J40" s="11">
        <v>48251980</v>
      </c>
      <c r="K40" s="11">
        <v>49992367</v>
      </c>
    </row>
    <row r="41" spans="1:11" ht="12.75">
      <c r="A41" s="207" t="s">
        <v>106</v>
      </c>
      <c r="B41" s="208"/>
      <c r="C41" s="208"/>
      <c r="D41" s="208"/>
      <c r="E41" s="208"/>
      <c r="F41" s="208"/>
      <c r="G41" s="208"/>
      <c r="H41" s="209"/>
      <c r="I41" s="2">
        <v>35</v>
      </c>
      <c r="J41" s="59">
        <f>J24+J27+J31+J34+J35+J38+J39+J40</f>
        <v>1057326197</v>
      </c>
      <c r="K41" s="59">
        <f>K24+K27+K31+K34+K35+K38+K39+K40</f>
        <v>1143879485</v>
      </c>
    </row>
    <row r="42" spans="1:11" ht="12.75">
      <c r="A42" s="210" t="s">
        <v>83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3"/>
    </row>
    <row r="43" spans="1:11" ht="12.75">
      <c r="A43" s="214" t="s">
        <v>85</v>
      </c>
      <c r="B43" s="215"/>
      <c r="C43" s="215"/>
      <c r="D43" s="215"/>
      <c r="E43" s="215"/>
      <c r="F43" s="215"/>
      <c r="G43" s="215"/>
      <c r="H43" s="216"/>
      <c r="I43" s="1">
        <v>36</v>
      </c>
      <c r="J43" s="9">
        <v>91498780</v>
      </c>
      <c r="K43" s="9">
        <v>91498780</v>
      </c>
    </row>
    <row r="44" spans="1:11" ht="12.75">
      <c r="A44" s="196" t="s">
        <v>86</v>
      </c>
      <c r="B44" s="197"/>
      <c r="C44" s="197"/>
      <c r="D44" s="197"/>
      <c r="E44" s="197"/>
      <c r="F44" s="197"/>
      <c r="G44" s="197"/>
      <c r="H44" s="198"/>
      <c r="I44" s="1">
        <v>37</v>
      </c>
      <c r="J44" s="10">
        <v>3614270</v>
      </c>
      <c r="K44" s="10">
        <v>1633393</v>
      </c>
    </row>
    <row r="45" spans="1:11" ht="12.75">
      <c r="A45" s="196" t="s">
        <v>87</v>
      </c>
      <c r="B45" s="197"/>
      <c r="C45" s="197"/>
      <c r="D45" s="197"/>
      <c r="E45" s="197"/>
      <c r="F45" s="197"/>
      <c r="G45" s="197"/>
      <c r="H45" s="198"/>
      <c r="I45" s="1">
        <v>38</v>
      </c>
      <c r="J45" s="10">
        <v>59489752</v>
      </c>
      <c r="K45" s="10">
        <v>63415909</v>
      </c>
    </row>
    <row r="46" spans="1:11" ht="12.75">
      <c r="A46" s="196" t="s">
        <v>88</v>
      </c>
      <c r="B46" s="197"/>
      <c r="C46" s="197"/>
      <c r="D46" s="197"/>
      <c r="E46" s="197"/>
      <c r="F46" s="197"/>
      <c r="G46" s="197"/>
      <c r="H46" s="198"/>
      <c r="I46" s="1">
        <v>39</v>
      </c>
      <c r="J46" s="10">
        <v>4729423</v>
      </c>
      <c r="K46" s="10">
        <v>4729423</v>
      </c>
    </row>
    <row r="47" spans="1:11" ht="12.75">
      <c r="A47" s="196" t="s">
        <v>89</v>
      </c>
      <c r="B47" s="197"/>
      <c r="C47" s="197"/>
      <c r="D47" s="197"/>
      <c r="E47" s="197"/>
      <c r="F47" s="197"/>
      <c r="G47" s="197"/>
      <c r="H47" s="198"/>
      <c r="I47" s="1">
        <v>40</v>
      </c>
      <c r="J47" s="10">
        <v>9777000</v>
      </c>
      <c r="K47" s="10">
        <v>9777000</v>
      </c>
    </row>
    <row r="48" spans="1:11" ht="30" customHeight="1">
      <c r="A48" s="196" t="s">
        <v>90</v>
      </c>
      <c r="B48" s="197"/>
      <c r="C48" s="197"/>
      <c r="D48" s="197"/>
      <c r="E48" s="197"/>
      <c r="F48" s="197"/>
      <c r="G48" s="197"/>
      <c r="H48" s="198"/>
      <c r="I48" s="1">
        <v>41</v>
      </c>
      <c r="J48" s="10">
        <v>33391</v>
      </c>
      <c r="K48" s="10">
        <v>431250</v>
      </c>
    </row>
    <row r="49" spans="1:11" ht="12.75">
      <c r="A49" s="196" t="s">
        <v>91</v>
      </c>
      <c r="B49" s="197"/>
      <c r="C49" s="197"/>
      <c r="D49" s="197"/>
      <c r="E49" s="197"/>
      <c r="F49" s="197"/>
      <c r="G49" s="197"/>
      <c r="H49" s="198"/>
      <c r="I49" s="1">
        <v>42</v>
      </c>
      <c r="J49" s="10">
        <v>0</v>
      </c>
      <c r="K49" s="10">
        <v>0</v>
      </c>
    </row>
    <row r="50" spans="1:11" ht="12.75">
      <c r="A50" s="204" t="s">
        <v>96</v>
      </c>
      <c r="B50" s="205"/>
      <c r="C50" s="205"/>
      <c r="D50" s="205"/>
      <c r="E50" s="205"/>
      <c r="F50" s="205"/>
      <c r="G50" s="205"/>
      <c r="H50" s="206"/>
      <c r="I50" s="1">
        <v>43</v>
      </c>
      <c r="J50" s="60">
        <f>SUM(J43:J49)</f>
        <v>169142616</v>
      </c>
      <c r="K50" s="60">
        <f>SUM(K43:K49)</f>
        <v>171485755</v>
      </c>
    </row>
    <row r="51" spans="1:11" ht="12.75">
      <c r="A51" s="207" t="s">
        <v>92</v>
      </c>
      <c r="B51" s="208"/>
      <c r="C51" s="208"/>
      <c r="D51" s="208"/>
      <c r="E51" s="208"/>
      <c r="F51" s="208"/>
      <c r="G51" s="208"/>
      <c r="H51" s="209"/>
      <c r="I51" s="1">
        <v>44</v>
      </c>
      <c r="J51" s="59">
        <f>J41+J50</f>
        <v>1226468813</v>
      </c>
      <c r="K51" s="59">
        <f>K41+K50</f>
        <v>1315365240</v>
      </c>
    </row>
    <row r="52" spans="1:11" ht="12.75">
      <c r="A52" s="210" t="s">
        <v>233</v>
      </c>
      <c r="B52" s="211"/>
      <c r="C52" s="211"/>
      <c r="D52" s="211"/>
      <c r="E52" s="211"/>
      <c r="F52" s="211"/>
      <c r="G52" s="211"/>
      <c r="H52" s="211"/>
      <c r="I52" s="212"/>
      <c r="J52" s="212"/>
      <c r="K52" s="213"/>
    </row>
    <row r="53" spans="1:11" ht="12.75">
      <c r="A53" s="204" t="s">
        <v>97</v>
      </c>
      <c r="B53" s="205"/>
      <c r="C53" s="205"/>
      <c r="D53" s="205"/>
      <c r="E53" s="205"/>
      <c r="F53" s="205"/>
      <c r="G53" s="205"/>
      <c r="H53" s="206"/>
      <c r="I53" s="1">
        <v>45</v>
      </c>
      <c r="J53" s="58"/>
      <c r="K53" s="58"/>
    </row>
    <row r="54" spans="1:11" ht="12.75">
      <c r="A54" s="196" t="s">
        <v>98</v>
      </c>
      <c r="B54" s="197"/>
      <c r="C54" s="197"/>
      <c r="D54" s="197"/>
      <c r="E54" s="197"/>
      <c r="F54" s="197"/>
      <c r="G54" s="197"/>
      <c r="H54" s="198"/>
      <c r="I54" s="1">
        <v>46</v>
      </c>
      <c r="J54" s="10"/>
      <c r="K54" s="10"/>
    </row>
    <row r="55" spans="1:11" ht="12.75">
      <c r="A55" s="199" t="s">
        <v>105</v>
      </c>
      <c r="B55" s="200"/>
      <c r="C55" s="200"/>
      <c r="D55" s="200"/>
      <c r="E55" s="200"/>
      <c r="F55" s="200"/>
      <c r="G55" s="200"/>
      <c r="H55" s="201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0">
      <selection activeCell="L16" sqref="L16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38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3:13" ht="12.75" customHeight="1">
      <c r="C2" s="193" t="s">
        <v>212</v>
      </c>
      <c r="D2" s="193"/>
      <c r="E2" s="194" t="s">
        <v>261</v>
      </c>
      <c r="F2" s="195"/>
      <c r="G2" s="64" t="s">
        <v>100</v>
      </c>
      <c r="H2" s="194" t="s">
        <v>262</v>
      </c>
      <c r="I2" s="195"/>
      <c r="J2" s="239" t="s">
        <v>221</v>
      </c>
      <c r="K2" s="240"/>
      <c r="L2" s="240"/>
      <c r="M2" s="240"/>
    </row>
    <row r="3" spans="1:13" ht="23.25">
      <c r="A3" s="202" t="s">
        <v>184</v>
      </c>
      <c r="B3" s="202"/>
      <c r="C3" s="202"/>
      <c r="D3" s="202"/>
      <c r="E3" s="202"/>
      <c r="F3" s="202"/>
      <c r="G3" s="202"/>
      <c r="H3" s="202"/>
      <c r="I3" s="61" t="s">
        <v>223</v>
      </c>
      <c r="J3" s="203" t="s">
        <v>243</v>
      </c>
      <c r="K3" s="203"/>
      <c r="L3" s="203" t="s">
        <v>244</v>
      </c>
      <c r="M3" s="203"/>
    </row>
    <row r="4" spans="1:13" ht="22.5">
      <c r="A4" s="202"/>
      <c r="B4" s="202"/>
      <c r="C4" s="202"/>
      <c r="D4" s="202"/>
      <c r="E4" s="202"/>
      <c r="F4" s="202"/>
      <c r="G4" s="202"/>
      <c r="H4" s="202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03">
        <v>1</v>
      </c>
      <c r="B5" s="203"/>
      <c r="C5" s="203"/>
      <c r="D5" s="203"/>
      <c r="E5" s="203"/>
      <c r="F5" s="203"/>
      <c r="G5" s="203"/>
      <c r="H5" s="203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4" t="s">
        <v>165</v>
      </c>
      <c r="B6" s="215"/>
      <c r="C6" s="215"/>
      <c r="D6" s="215"/>
      <c r="E6" s="215"/>
      <c r="F6" s="215"/>
      <c r="G6" s="215"/>
      <c r="H6" s="216"/>
      <c r="I6" s="3">
        <v>48</v>
      </c>
      <c r="J6" s="12">
        <v>37923549</v>
      </c>
      <c r="K6" s="12">
        <f>J6-18759291</f>
        <v>19164258</v>
      </c>
      <c r="L6" s="12">
        <v>41015781</v>
      </c>
      <c r="M6" s="12">
        <f>L6-20491469</f>
        <v>20524312</v>
      </c>
    </row>
    <row r="7" spans="1:13" ht="12.75">
      <c r="A7" s="196" t="s">
        <v>166</v>
      </c>
      <c r="B7" s="197"/>
      <c r="C7" s="197"/>
      <c r="D7" s="197"/>
      <c r="E7" s="197"/>
      <c r="F7" s="197"/>
      <c r="G7" s="197"/>
      <c r="H7" s="198"/>
      <c r="I7" s="1">
        <v>49</v>
      </c>
      <c r="J7" s="12">
        <v>21524255</v>
      </c>
      <c r="K7" s="12">
        <f>J7-10704508</f>
        <v>10819747</v>
      </c>
      <c r="L7" s="12">
        <v>23344394</v>
      </c>
      <c r="M7" s="12">
        <f>L7-11448356</f>
        <v>11896038</v>
      </c>
    </row>
    <row r="8" spans="1:13" ht="12.75">
      <c r="A8" s="204" t="s">
        <v>103</v>
      </c>
      <c r="B8" s="205"/>
      <c r="C8" s="205"/>
      <c r="D8" s="205"/>
      <c r="E8" s="205"/>
      <c r="F8" s="205"/>
      <c r="G8" s="205"/>
      <c r="H8" s="206"/>
      <c r="I8" s="1">
        <v>50</v>
      </c>
      <c r="J8" s="65">
        <f>J6-J7</f>
        <v>16399294</v>
      </c>
      <c r="K8" s="65">
        <f>K6-K7</f>
        <v>8344511</v>
      </c>
      <c r="L8" s="65">
        <f>L6-L7</f>
        <v>17671387</v>
      </c>
      <c r="M8" s="65">
        <f>M6-M7</f>
        <v>8628274</v>
      </c>
    </row>
    <row r="9" spans="1:13" ht="12.75">
      <c r="A9" s="196" t="s">
        <v>167</v>
      </c>
      <c r="B9" s="197"/>
      <c r="C9" s="197"/>
      <c r="D9" s="197"/>
      <c r="E9" s="197"/>
      <c r="F9" s="197"/>
      <c r="G9" s="197"/>
      <c r="H9" s="198"/>
      <c r="I9" s="1">
        <v>51</v>
      </c>
      <c r="J9" s="12">
        <v>6038820</v>
      </c>
      <c r="K9" s="12">
        <f>J9-2854659</f>
        <v>3184161</v>
      </c>
      <c r="L9" s="12">
        <v>6531629</v>
      </c>
      <c r="M9" s="12">
        <f>L9-3214349</f>
        <v>3317280</v>
      </c>
    </row>
    <row r="10" spans="1:13" ht="12.75">
      <c r="A10" s="196" t="s">
        <v>168</v>
      </c>
      <c r="B10" s="197"/>
      <c r="C10" s="197"/>
      <c r="D10" s="197"/>
      <c r="E10" s="197"/>
      <c r="F10" s="197"/>
      <c r="G10" s="197"/>
      <c r="H10" s="198"/>
      <c r="I10" s="1">
        <v>52</v>
      </c>
      <c r="J10" s="12">
        <v>1478336</v>
      </c>
      <c r="K10" s="12">
        <f>J10-684015</f>
        <v>794321</v>
      </c>
      <c r="L10" s="12">
        <v>1648465</v>
      </c>
      <c r="M10" s="12">
        <f>L10-862907</f>
        <v>785558</v>
      </c>
    </row>
    <row r="11" spans="1:13" ht="12.75">
      <c r="A11" s="204" t="s">
        <v>102</v>
      </c>
      <c r="B11" s="205"/>
      <c r="C11" s="205"/>
      <c r="D11" s="205"/>
      <c r="E11" s="205"/>
      <c r="F11" s="205"/>
      <c r="G11" s="205"/>
      <c r="H11" s="206"/>
      <c r="I11" s="1">
        <v>53</v>
      </c>
      <c r="J11" s="65">
        <f>J9-J10</f>
        <v>4560484</v>
      </c>
      <c r="K11" s="65">
        <f>K9-K10</f>
        <v>2389840</v>
      </c>
      <c r="L11" s="65">
        <f>L9-L10</f>
        <v>4883164</v>
      </c>
      <c r="M11" s="65">
        <f>M9-M10</f>
        <v>2531722</v>
      </c>
    </row>
    <row r="12" spans="1:13" ht="24.75" customHeight="1">
      <c r="A12" s="196" t="s">
        <v>28</v>
      </c>
      <c r="B12" s="197"/>
      <c r="C12" s="197"/>
      <c r="D12" s="197"/>
      <c r="E12" s="197"/>
      <c r="F12" s="197"/>
      <c r="G12" s="197"/>
      <c r="H12" s="198"/>
      <c r="I12" s="1">
        <v>54</v>
      </c>
      <c r="J12" s="12">
        <v>-6993</v>
      </c>
      <c r="K12" s="12">
        <f>J12--4058</f>
        <v>-2935</v>
      </c>
      <c r="L12" s="12">
        <v>-7352</v>
      </c>
      <c r="M12" s="12">
        <f>L12--11787</f>
        <v>4435</v>
      </c>
    </row>
    <row r="13" spans="1:13" ht="12.75">
      <c r="A13" s="196" t="s">
        <v>169</v>
      </c>
      <c r="B13" s="197"/>
      <c r="C13" s="197"/>
      <c r="D13" s="197"/>
      <c r="E13" s="197"/>
      <c r="F13" s="197"/>
      <c r="G13" s="197"/>
      <c r="H13" s="198"/>
      <c r="I13" s="1">
        <v>55</v>
      </c>
      <c r="J13" s="12">
        <v>1712874</v>
      </c>
      <c r="K13" s="12">
        <f>J13-752951</f>
        <v>959923</v>
      </c>
      <c r="L13" s="12">
        <v>1623359</v>
      </c>
      <c r="M13" s="12">
        <f>L13-717306</f>
        <v>906053</v>
      </c>
    </row>
    <row r="14" spans="1:13" ht="12.75">
      <c r="A14" s="196" t="s">
        <v>170</v>
      </c>
      <c r="B14" s="197"/>
      <c r="C14" s="197"/>
      <c r="D14" s="197"/>
      <c r="E14" s="197"/>
      <c r="F14" s="197"/>
      <c r="G14" s="197"/>
      <c r="H14" s="198"/>
      <c r="I14" s="1">
        <v>56</v>
      </c>
      <c r="J14" s="12">
        <v>0</v>
      </c>
      <c r="K14" s="12">
        <v>0</v>
      </c>
      <c r="L14" s="12">
        <v>236</v>
      </c>
      <c r="M14" s="12">
        <f>L14-41</f>
        <v>195</v>
      </c>
    </row>
    <row r="15" spans="1:13" ht="23.25" customHeight="1">
      <c r="A15" s="196" t="s">
        <v>171</v>
      </c>
      <c r="B15" s="197"/>
      <c r="C15" s="197"/>
      <c r="D15" s="197"/>
      <c r="E15" s="197"/>
      <c r="F15" s="197"/>
      <c r="G15" s="197"/>
      <c r="H15" s="198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196" t="s">
        <v>172</v>
      </c>
      <c r="B16" s="197"/>
      <c r="C16" s="197"/>
      <c r="D16" s="197"/>
      <c r="E16" s="197"/>
      <c r="F16" s="197"/>
      <c r="G16" s="197"/>
      <c r="H16" s="198"/>
      <c r="I16" s="1">
        <v>58</v>
      </c>
      <c r="J16" s="12">
        <v>0</v>
      </c>
      <c r="K16" s="12">
        <v>0</v>
      </c>
      <c r="L16" s="12">
        <v>17644</v>
      </c>
      <c r="M16" s="12">
        <f>L16-17644</f>
        <v>0</v>
      </c>
    </row>
    <row r="17" spans="1:13" ht="12.75">
      <c r="A17" s="196" t="s">
        <v>173</v>
      </c>
      <c r="B17" s="197"/>
      <c r="C17" s="197"/>
      <c r="D17" s="197"/>
      <c r="E17" s="197"/>
      <c r="F17" s="197"/>
      <c r="G17" s="197"/>
      <c r="H17" s="198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196" t="s">
        <v>174</v>
      </c>
      <c r="B18" s="197"/>
      <c r="C18" s="197"/>
      <c r="D18" s="197"/>
      <c r="E18" s="197"/>
      <c r="F18" s="197"/>
      <c r="G18" s="197"/>
      <c r="H18" s="198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196" t="s">
        <v>175</v>
      </c>
      <c r="B19" s="197"/>
      <c r="C19" s="197"/>
      <c r="D19" s="197"/>
      <c r="E19" s="197"/>
      <c r="F19" s="197"/>
      <c r="G19" s="197"/>
      <c r="H19" s="198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196" t="s">
        <v>176</v>
      </c>
      <c r="B20" s="197"/>
      <c r="C20" s="197"/>
      <c r="D20" s="197"/>
      <c r="E20" s="197"/>
      <c r="F20" s="197"/>
      <c r="G20" s="197"/>
      <c r="H20" s="198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196" t="s">
        <v>177</v>
      </c>
      <c r="B21" s="197"/>
      <c r="C21" s="197"/>
      <c r="D21" s="197"/>
      <c r="E21" s="197"/>
      <c r="F21" s="197"/>
      <c r="G21" s="197"/>
      <c r="H21" s="198"/>
      <c r="I21" s="1">
        <v>63</v>
      </c>
      <c r="J21" s="12">
        <v>-395849</v>
      </c>
      <c r="K21" s="12">
        <f>J21--198748</f>
        <v>-197101</v>
      </c>
      <c r="L21" s="12">
        <v>29102</v>
      </c>
      <c r="M21" s="12">
        <f>L21--31789</f>
        <v>60891</v>
      </c>
    </row>
    <row r="22" spans="1:13" ht="12.75">
      <c r="A22" s="196" t="s">
        <v>18</v>
      </c>
      <c r="B22" s="197"/>
      <c r="C22" s="197"/>
      <c r="D22" s="197"/>
      <c r="E22" s="197"/>
      <c r="F22" s="197"/>
      <c r="G22" s="197"/>
      <c r="H22" s="198"/>
      <c r="I22" s="1">
        <v>64</v>
      </c>
      <c r="J22" s="12">
        <v>423830</v>
      </c>
      <c r="K22" s="12">
        <f>J22-146859</f>
        <v>276971</v>
      </c>
      <c r="L22" s="12">
        <v>323143</v>
      </c>
      <c r="M22" s="12">
        <f>L22-155468</f>
        <v>167675</v>
      </c>
    </row>
    <row r="23" spans="1:13" ht="12.75">
      <c r="A23" s="196" t="s">
        <v>19</v>
      </c>
      <c r="B23" s="197"/>
      <c r="C23" s="197"/>
      <c r="D23" s="197"/>
      <c r="E23" s="197"/>
      <c r="F23" s="197"/>
      <c r="G23" s="197"/>
      <c r="H23" s="198"/>
      <c r="I23" s="1">
        <v>65</v>
      </c>
      <c r="J23" s="12">
        <v>2174330</v>
      </c>
      <c r="K23" s="12">
        <f>J23-1376050</f>
        <v>798280</v>
      </c>
      <c r="L23" s="12">
        <v>753096</v>
      </c>
      <c r="M23" s="12">
        <f>L23-348625</f>
        <v>404471</v>
      </c>
    </row>
    <row r="24" spans="1:13" ht="12.75">
      <c r="A24" s="196" t="s">
        <v>20</v>
      </c>
      <c r="B24" s="197"/>
      <c r="C24" s="197"/>
      <c r="D24" s="197"/>
      <c r="E24" s="197"/>
      <c r="F24" s="197"/>
      <c r="G24" s="197"/>
      <c r="H24" s="198"/>
      <c r="I24" s="1">
        <v>66</v>
      </c>
      <c r="J24" s="12">
        <v>17370861</v>
      </c>
      <c r="K24" s="12">
        <f>J24-8355562</f>
        <v>9015299</v>
      </c>
      <c r="L24" s="12">
        <v>19627422</v>
      </c>
      <c r="M24" s="12">
        <f>L24-9541858</f>
        <v>10085564</v>
      </c>
    </row>
    <row r="25" spans="1:13" ht="25.5" customHeight="1">
      <c r="A25" s="204" t="s">
        <v>101</v>
      </c>
      <c r="B25" s="205"/>
      <c r="C25" s="205"/>
      <c r="D25" s="205"/>
      <c r="E25" s="205"/>
      <c r="F25" s="205"/>
      <c r="G25" s="205"/>
      <c r="H25" s="206"/>
      <c r="I25" s="1">
        <v>67</v>
      </c>
      <c r="J25" s="65">
        <f>J8+J11+SUM(J12:J22)-J23-J24</f>
        <v>3148449</v>
      </c>
      <c r="K25" s="65">
        <f>K8+K11+SUM(K12:K22)-K23-K24</f>
        <v>1957630</v>
      </c>
      <c r="L25" s="65">
        <f>L8+L11+SUM(L12:L22)-L23-L24</f>
        <v>4160165</v>
      </c>
      <c r="M25" s="65">
        <f>M8+M11+SUM(M12:M22)-M23-M24</f>
        <v>1809210</v>
      </c>
    </row>
    <row r="26" spans="1:13" ht="12.75">
      <c r="A26" s="196" t="s">
        <v>21</v>
      </c>
      <c r="B26" s="197"/>
      <c r="C26" s="197"/>
      <c r="D26" s="197"/>
      <c r="E26" s="197"/>
      <c r="F26" s="197"/>
      <c r="G26" s="197"/>
      <c r="H26" s="198"/>
      <c r="I26" s="1">
        <v>68</v>
      </c>
      <c r="J26" s="12">
        <v>320064</v>
      </c>
      <c r="K26" s="12">
        <f>J26--687515</f>
        <v>1007579</v>
      </c>
      <c r="L26" s="12">
        <v>1806050</v>
      </c>
      <c r="M26" s="12">
        <f>L26-1213368</f>
        <v>592682</v>
      </c>
    </row>
    <row r="27" spans="1:13" ht="12.75">
      <c r="A27" s="204" t="s">
        <v>26</v>
      </c>
      <c r="B27" s="205"/>
      <c r="C27" s="205"/>
      <c r="D27" s="205"/>
      <c r="E27" s="205"/>
      <c r="F27" s="205"/>
      <c r="G27" s="205"/>
      <c r="H27" s="206"/>
      <c r="I27" s="1">
        <v>69</v>
      </c>
      <c r="J27" s="65">
        <f>J25-J26</f>
        <v>2828385</v>
      </c>
      <c r="K27" s="65">
        <f>K25-K26</f>
        <v>950051</v>
      </c>
      <c r="L27" s="65">
        <f>L25-L26</f>
        <v>2354115</v>
      </c>
      <c r="M27" s="65">
        <f>M25-M26</f>
        <v>1216528</v>
      </c>
    </row>
    <row r="28" spans="1:13" ht="12.75">
      <c r="A28" s="204" t="s">
        <v>22</v>
      </c>
      <c r="B28" s="205"/>
      <c r="C28" s="205"/>
      <c r="D28" s="205"/>
      <c r="E28" s="205"/>
      <c r="F28" s="205"/>
      <c r="G28" s="205"/>
      <c r="H28" s="206"/>
      <c r="I28" s="1">
        <v>70</v>
      </c>
      <c r="J28" s="12">
        <v>992894</v>
      </c>
      <c r="K28" s="12">
        <f>J28-514446</f>
        <v>478448</v>
      </c>
      <c r="L28" s="12">
        <v>720722</v>
      </c>
      <c r="M28" s="12">
        <f>L28-318965</f>
        <v>401757</v>
      </c>
    </row>
    <row r="29" spans="1:13" ht="12.75">
      <c r="A29" s="204" t="s">
        <v>27</v>
      </c>
      <c r="B29" s="205"/>
      <c r="C29" s="205"/>
      <c r="D29" s="205"/>
      <c r="E29" s="205"/>
      <c r="F29" s="205"/>
      <c r="G29" s="205"/>
      <c r="H29" s="206"/>
      <c r="I29" s="1">
        <v>71</v>
      </c>
      <c r="J29" s="65">
        <f>J27-J28</f>
        <v>1835491</v>
      </c>
      <c r="K29" s="65">
        <f>K27-K28</f>
        <v>471603</v>
      </c>
      <c r="L29" s="65">
        <f>L27-L28</f>
        <v>1633393</v>
      </c>
      <c r="M29" s="65">
        <f>M27-M28</f>
        <v>814771</v>
      </c>
    </row>
    <row r="30" spans="1:13" ht="12.75">
      <c r="A30" s="196" t="s">
        <v>23</v>
      </c>
      <c r="B30" s="197"/>
      <c r="C30" s="197"/>
      <c r="D30" s="197"/>
      <c r="E30" s="197"/>
      <c r="F30" s="197"/>
      <c r="G30" s="197"/>
      <c r="H30" s="198"/>
      <c r="I30" s="1">
        <v>72</v>
      </c>
      <c r="J30" s="13">
        <v>2</v>
      </c>
      <c r="K30" s="13">
        <v>1</v>
      </c>
      <c r="L30" s="13">
        <v>1</v>
      </c>
      <c r="M30" s="13">
        <v>1</v>
      </c>
    </row>
    <row r="31" spans="1:13" ht="12.75" customHeight="1">
      <c r="A31" s="210" t="s">
        <v>234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37"/>
    </row>
    <row r="32" spans="1:13" ht="12.75">
      <c r="A32" s="233" t="s">
        <v>24</v>
      </c>
      <c r="B32" s="234"/>
      <c r="C32" s="234"/>
      <c r="D32" s="234"/>
      <c r="E32" s="234"/>
      <c r="F32" s="234"/>
      <c r="G32" s="234"/>
      <c r="H32" s="235"/>
      <c r="I32" s="3">
        <v>73</v>
      </c>
      <c r="J32" s="66"/>
      <c r="K32" s="66"/>
      <c r="L32" s="66"/>
      <c r="M32" s="66"/>
    </row>
    <row r="33" spans="1:13" ht="12.75">
      <c r="A33" s="204" t="s">
        <v>25</v>
      </c>
      <c r="B33" s="197"/>
      <c r="C33" s="197"/>
      <c r="D33" s="197"/>
      <c r="E33" s="197"/>
      <c r="F33" s="197"/>
      <c r="G33" s="197"/>
      <c r="H33" s="198"/>
      <c r="I33" s="1">
        <v>74</v>
      </c>
      <c r="J33" s="12"/>
      <c r="K33" s="12"/>
      <c r="L33" s="12"/>
      <c r="M33" s="12"/>
    </row>
    <row r="34" spans="1:13" ht="12.75">
      <c r="A34" s="236" t="s">
        <v>104</v>
      </c>
      <c r="B34" s="200"/>
      <c r="C34" s="200"/>
      <c r="D34" s="200"/>
      <c r="E34" s="200"/>
      <c r="F34" s="200"/>
      <c r="G34" s="200"/>
      <c r="H34" s="201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5" zoomScaleSheetLayoutView="115" zoomScalePageLayoutView="0" workbookViewId="0" topLeftCell="A34">
      <selection activeCell="K32" sqref="K32"/>
    </sheetView>
  </sheetViews>
  <sheetFormatPr defaultColWidth="9.140625" defaultRowHeight="12.75"/>
  <cols>
    <col min="1" max="7" width="9.140625" style="57" customWidth="1"/>
    <col min="8" max="8" width="10.8515625" style="57" customWidth="1"/>
    <col min="9" max="9" width="9.140625" style="57" customWidth="1"/>
    <col min="10" max="10" width="10.8515625" style="57" customWidth="1"/>
    <col min="11" max="16384" width="9.140625" style="57" customWidth="1"/>
  </cols>
  <sheetData>
    <row r="1" spans="1:11" ht="15.75">
      <c r="A1" s="238" t="s">
        <v>215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3:11" ht="12.75">
      <c r="C2" s="193" t="s">
        <v>216</v>
      </c>
      <c r="D2" s="265"/>
      <c r="E2" s="194" t="s">
        <v>261</v>
      </c>
      <c r="F2" s="195"/>
      <c r="G2" s="64" t="s">
        <v>100</v>
      </c>
      <c r="H2" s="194" t="s">
        <v>262</v>
      </c>
      <c r="I2" s="195"/>
      <c r="J2" s="266" t="s">
        <v>221</v>
      </c>
      <c r="K2" s="226"/>
    </row>
    <row r="3" spans="1:11" ht="23.25">
      <c r="A3" s="241" t="s">
        <v>184</v>
      </c>
      <c r="B3" s="241"/>
      <c r="C3" s="241"/>
      <c r="D3" s="241"/>
      <c r="E3" s="241"/>
      <c r="F3" s="241"/>
      <c r="G3" s="241"/>
      <c r="H3" s="241"/>
      <c r="I3" s="69" t="s">
        <v>223</v>
      </c>
      <c r="J3" s="70" t="s">
        <v>243</v>
      </c>
      <c r="K3" s="70" t="s">
        <v>244</v>
      </c>
    </row>
    <row r="4" spans="1:11" ht="12.75">
      <c r="A4" s="242">
        <v>1</v>
      </c>
      <c r="B4" s="242"/>
      <c r="C4" s="242"/>
      <c r="D4" s="242"/>
      <c r="E4" s="242"/>
      <c r="F4" s="242"/>
      <c r="G4" s="242"/>
      <c r="H4" s="242"/>
      <c r="I4" s="71">
        <v>2</v>
      </c>
      <c r="J4" s="72" t="s">
        <v>213</v>
      </c>
      <c r="K4" s="72" t="s">
        <v>214</v>
      </c>
    </row>
    <row r="5" spans="1:11" ht="12.75">
      <c r="A5" s="210" t="s">
        <v>112</v>
      </c>
      <c r="B5" s="211"/>
      <c r="C5" s="211"/>
      <c r="D5" s="211"/>
      <c r="E5" s="211"/>
      <c r="F5" s="211"/>
      <c r="G5" s="211"/>
      <c r="H5" s="211"/>
      <c r="I5" s="243"/>
      <c r="J5" s="243"/>
      <c r="K5" s="244"/>
    </row>
    <row r="6" spans="1:11" ht="12.75">
      <c r="A6" s="245" t="s">
        <v>220</v>
      </c>
      <c r="B6" s="246"/>
      <c r="C6" s="246"/>
      <c r="D6" s="246"/>
      <c r="E6" s="246"/>
      <c r="F6" s="246"/>
      <c r="G6" s="246"/>
      <c r="H6" s="247"/>
      <c r="I6" s="1">
        <v>1</v>
      </c>
      <c r="J6" s="68">
        <f>SUM(J7:J12)</f>
        <v>4856454</v>
      </c>
      <c r="K6" s="68">
        <f>SUM(K7:K12)</f>
        <v>6097265</v>
      </c>
    </row>
    <row r="7" spans="1:11" ht="12.75">
      <c r="A7" s="248" t="s">
        <v>113</v>
      </c>
      <c r="B7" s="249"/>
      <c r="C7" s="249"/>
      <c r="D7" s="249"/>
      <c r="E7" s="249"/>
      <c r="F7" s="249"/>
      <c r="G7" s="249"/>
      <c r="H7" s="250"/>
      <c r="I7" s="1">
        <v>2</v>
      </c>
      <c r="J7" s="12">
        <v>2828385</v>
      </c>
      <c r="K7" s="12">
        <v>2354115</v>
      </c>
    </row>
    <row r="8" spans="1:11" ht="12.75">
      <c r="A8" s="248" t="s">
        <v>114</v>
      </c>
      <c r="B8" s="249"/>
      <c r="C8" s="249"/>
      <c r="D8" s="249"/>
      <c r="E8" s="249"/>
      <c r="F8" s="249"/>
      <c r="G8" s="249"/>
      <c r="H8" s="250"/>
      <c r="I8" s="1">
        <v>3</v>
      </c>
      <c r="J8" s="12">
        <v>320064</v>
      </c>
      <c r="K8" s="12">
        <v>1806050</v>
      </c>
    </row>
    <row r="9" spans="1:11" ht="12.75">
      <c r="A9" s="248" t="s">
        <v>115</v>
      </c>
      <c r="B9" s="249"/>
      <c r="C9" s="249"/>
      <c r="D9" s="249"/>
      <c r="E9" s="249"/>
      <c r="F9" s="249"/>
      <c r="G9" s="249"/>
      <c r="H9" s="250"/>
      <c r="I9" s="1">
        <v>4</v>
      </c>
      <c r="J9" s="12">
        <v>1640265</v>
      </c>
      <c r="K9" s="12">
        <v>1910100</v>
      </c>
    </row>
    <row r="10" spans="1:11" ht="23.25" customHeight="1">
      <c r="A10" s="248" t="s">
        <v>116</v>
      </c>
      <c r="B10" s="249"/>
      <c r="C10" s="249"/>
      <c r="D10" s="249"/>
      <c r="E10" s="249"/>
      <c r="F10" s="249"/>
      <c r="G10" s="249"/>
      <c r="H10" s="250"/>
      <c r="I10" s="1">
        <v>5</v>
      </c>
      <c r="J10" s="12">
        <v>0</v>
      </c>
      <c r="K10" s="12">
        <v>0</v>
      </c>
    </row>
    <row r="11" spans="1:11" ht="12.75">
      <c r="A11" s="248" t="s">
        <v>2</v>
      </c>
      <c r="B11" s="249"/>
      <c r="C11" s="249"/>
      <c r="D11" s="249"/>
      <c r="E11" s="249"/>
      <c r="F11" s="249"/>
      <c r="G11" s="249"/>
      <c r="H11" s="250"/>
      <c r="I11" s="1">
        <v>6</v>
      </c>
      <c r="J11" s="12">
        <v>67740</v>
      </c>
      <c r="K11" s="12">
        <v>27000</v>
      </c>
    </row>
    <row r="12" spans="1:11" ht="12.75">
      <c r="A12" s="248" t="s">
        <v>3</v>
      </c>
      <c r="B12" s="249"/>
      <c r="C12" s="249"/>
      <c r="D12" s="249"/>
      <c r="E12" s="249"/>
      <c r="F12" s="249"/>
      <c r="G12" s="249"/>
      <c r="H12" s="250"/>
      <c r="I12" s="1">
        <v>7</v>
      </c>
      <c r="J12" s="12">
        <v>0</v>
      </c>
      <c r="K12" s="12">
        <v>0</v>
      </c>
    </row>
    <row r="13" spans="1:11" ht="12.75">
      <c r="A13" s="251" t="s">
        <v>117</v>
      </c>
      <c r="B13" s="249"/>
      <c r="C13" s="249"/>
      <c r="D13" s="249"/>
      <c r="E13" s="249"/>
      <c r="F13" s="249"/>
      <c r="G13" s="249"/>
      <c r="H13" s="250"/>
      <c r="I13" s="1">
        <v>8</v>
      </c>
      <c r="J13" s="65">
        <f>SUM(J14:J21)</f>
        <v>-59852530</v>
      </c>
      <c r="K13" s="65">
        <f>SUM(K14:K21)</f>
        <v>-82095872</v>
      </c>
    </row>
    <row r="14" spans="1:11" ht="12.75">
      <c r="A14" s="248" t="s">
        <v>118</v>
      </c>
      <c r="B14" s="249"/>
      <c r="C14" s="249"/>
      <c r="D14" s="249"/>
      <c r="E14" s="249"/>
      <c r="F14" s="249"/>
      <c r="G14" s="249"/>
      <c r="H14" s="250"/>
      <c r="I14" s="1">
        <v>9</v>
      </c>
      <c r="J14" s="12">
        <v>-18328773</v>
      </c>
      <c r="K14" s="12">
        <v>-30013301</v>
      </c>
    </row>
    <row r="15" spans="1:11" ht="12.75">
      <c r="A15" s="248" t="s">
        <v>119</v>
      </c>
      <c r="B15" s="249"/>
      <c r="C15" s="249"/>
      <c r="D15" s="249"/>
      <c r="E15" s="249"/>
      <c r="F15" s="249"/>
      <c r="G15" s="249"/>
      <c r="H15" s="250"/>
      <c r="I15" s="1">
        <v>10</v>
      </c>
      <c r="J15" s="12">
        <v>-25009623</v>
      </c>
      <c r="K15" s="12">
        <v>3013301</v>
      </c>
    </row>
    <row r="16" spans="1:11" ht="12.75">
      <c r="A16" s="248" t="s">
        <v>120</v>
      </c>
      <c r="B16" s="249"/>
      <c r="C16" s="249"/>
      <c r="D16" s="249"/>
      <c r="E16" s="249"/>
      <c r="F16" s="249"/>
      <c r="G16" s="249"/>
      <c r="H16" s="250"/>
      <c r="I16" s="1">
        <v>11</v>
      </c>
      <c r="J16" s="12">
        <f>5743185+14799006</f>
        <v>20542191</v>
      </c>
      <c r="K16" s="12">
        <v>-11933403</v>
      </c>
    </row>
    <row r="17" spans="1:11" ht="12.75">
      <c r="A17" s="248" t="s">
        <v>121</v>
      </c>
      <c r="B17" s="249"/>
      <c r="C17" s="249"/>
      <c r="D17" s="249"/>
      <c r="E17" s="249"/>
      <c r="F17" s="249"/>
      <c r="G17" s="249"/>
      <c r="H17" s="250"/>
      <c r="I17" s="1">
        <v>12</v>
      </c>
      <c r="J17" s="12">
        <v>-35295628</v>
      </c>
      <c r="K17" s="12">
        <v>-25667589</v>
      </c>
    </row>
    <row r="18" spans="1:11" ht="25.5" customHeight="1">
      <c r="A18" s="248" t="s">
        <v>4</v>
      </c>
      <c r="B18" s="249"/>
      <c r="C18" s="249"/>
      <c r="D18" s="249"/>
      <c r="E18" s="249"/>
      <c r="F18" s="249"/>
      <c r="G18" s="249"/>
      <c r="H18" s="250"/>
      <c r="I18" s="1">
        <v>13</v>
      </c>
      <c r="J18" s="12">
        <v>0</v>
      </c>
      <c r="K18" s="12">
        <v>0</v>
      </c>
    </row>
    <row r="19" spans="1:11" ht="12.75">
      <c r="A19" s="248" t="s">
        <v>45</v>
      </c>
      <c r="B19" s="249"/>
      <c r="C19" s="249"/>
      <c r="D19" s="249"/>
      <c r="E19" s="249"/>
      <c r="F19" s="249"/>
      <c r="G19" s="249"/>
      <c r="H19" s="250"/>
      <c r="I19" s="1">
        <v>14</v>
      </c>
      <c r="J19" s="12">
        <v>-8265149</v>
      </c>
      <c r="K19" s="12">
        <v>-20421491</v>
      </c>
    </row>
    <row r="20" spans="1:11" ht="22.5" customHeight="1">
      <c r="A20" s="252" t="s">
        <v>5</v>
      </c>
      <c r="B20" s="253"/>
      <c r="C20" s="253"/>
      <c r="D20" s="253"/>
      <c r="E20" s="253"/>
      <c r="F20" s="253"/>
      <c r="G20" s="253"/>
      <c r="H20" s="254"/>
      <c r="I20" s="1">
        <v>15</v>
      </c>
      <c r="J20" s="12">
        <v>0</v>
      </c>
      <c r="K20" s="12">
        <v>0</v>
      </c>
    </row>
    <row r="21" spans="1:11" ht="12.75">
      <c r="A21" s="248" t="s">
        <v>122</v>
      </c>
      <c r="B21" s="255"/>
      <c r="C21" s="255"/>
      <c r="D21" s="255"/>
      <c r="E21" s="255"/>
      <c r="F21" s="255"/>
      <c r="G21" s="255"/>
      <c r="H21" s="256"/>
      <c r="I21" s="1">
        <v>16</v>
      </c>
      <c r="J21" s="12">
        <v>6504452</v>
      </c>
      <c r="K21" s="12">
        <v>2926611</v>
      </c>
    </row>
    <row r="22" spans="1:11" ht="12.75">
      <c r="A22" s="251" t="s">
        <v>123</v>
      </c>
      <c r="B22" s="255"/>
      <c r="C22" s="255"/>
      <c r="D22" s="255"/>
      <c r="E22" s="255"/>
      <c r="F22" s="255"/>
      <c r="G22" s="255"/>
      <c r="H22" s="256"/>
      <c r="I22" s="1">
        <v>17</v>
      </c>
      <c r="J22" s="65">
        <f>SUM(J23:J26)</f>
        <v>67638900</v>
      </c>
      <c r="K22" s="65">
        <f>SUM(K23:K26)</f>
        <v>87433008</v>
      </c>
    </row>
    <row r="23" spans="1:11" ht="12.75">
      <c r="A23" s="248" t="s">
        <v>124</v>
      </c>
      <c r="B23" s="255"/>
      <c r="C23" s="255"/>
      <c r="D23" s="255"/>
      <c r="E23" s="255"/>
      <c r="F23" s="255"/>
      <c r="G23" s="255"/>
      <c r="H23" s="256"/>
      <c r="I23" s="1">
        <v>18</v>
      </c>
      <c r="J23" s="12">
        <v>-25303255</v>
      </c>
      <c r="K23" s="12">
        <v>-42149908</v>
      </c>
    </row>
    <row r="24" spans="1:11" ht="12.75">
      <c r="A24" s="248" t="s">
        <v>125</v>
      </c>
      <c r="B24" s="255"/>
      <c r="C24" s="255"/>
      <c r="D24" s="255"/>
      <c r="E24" s="255"/>
      <c r="F24" s="255"/>
      <c r="G24" s="255"/>
      <c r="H24" s="256"/>
      <c r="I24" s="1">
        <v>19</v>
      </c>
      <c r="J24" s="12">
        <v>87737394</v>
      </c>
      <c r="K24" s="12">
        <v>127842771</v>
      </c>
    </row>
    <row r="25" spans="1:11" ht="12.75">
      <c r="A25" s="248" t="s">
        <v>126</v>
      </c>
      <c r="B25" s="255"/>
      <c r="C25" s="255"/>
      <c r="D25" s="255"/>
      <c r="E25" s="255"/>
      <c r="F25" s="255"/>
      <c r="G25" s="255"/>
      <c r="H25" s="256"/>
      <c r="I25" s="1">
        <v>20</v>
      </c>
      <c r="J25" s="12">
        <v>-7</v>
      </c>
      <c r="K25" s="12">
        <v>-242</v>
      </c>
    </row>
    <row r="26" spans="1:11" ht="12.75">
      <c r="A26" s="248" t="s">
        <v>127</v>
      </c>
      <c r="B26" s="255"/>
      <c r="C26" s="255"/>
      <c r="D26" s="255"/>
      <c r="E26" s="255"/>
      <c r="F26" s="255"/>
      <c r="G26" s="255"/>
      <c r="H26" s="256"/>
      <c r="I26" s="1">
        <v>21</v>
      </c>
      <c r="J26" s="12">
        <v>5204768</v>
      </c>
      <c r="K26" s="12">
        <v>1740387</v>
      </c>
    </row>
    <row r="27" spans="1:11" ht="23.25" customHeight="1">
      <c r="A27" s="251" t="s">
        <v>129</v>
      </c>
      <c r="B27" s="255"/>
      <c r="C27" s="255"/>
      <c r="D27" s="255"/>
      <c r="E27" s="255"/>
      <c r="F27" s="255"/>
      <c r="G27" s="255"/>
      <c r="H27" s="256"/>
      <c r="I27" s="1">
        <v>22</v>
      </c>
      <c r="J27" s="65">
        <f>J6+J13+J22</f>
        <v>12642824</v>
      </c>
      <c r="K27" s="65">
        <f>K6+K13+K22</f>
        <v>11434401</v>
      </c>
    </row>
    <row r="28" spans="1:11" ht="12.75">
      <c r="A28" s="257" t="s">
        <v>128</v>
      </c>
      <c r="B28" s="258"/>
      <c r="C28" s="258"/>
      <c r="D28" s="258"/>
      <c r="E28" s="258"/>
      <c r="F28" s="258"/>
      <c r="G28" s="258"/>
      <c r="H28" s="259"/>
      <c r="I28" s="1">
        <v>23</v>
      </c>
      <c r="J28" s="12">
        <v>-992894</v>
      </c>
      <c r="K28" s="12">
        <v>-720722</v>
      </c>
    </row>
    <row r="29" spans="1:11" ht="12.75">
      <c r="A29" s="260" t="s">
        <v>95</v>
      </c>
      <c r="B29" s="261"/>
      <c r="C29" s="261"/>
      <c r="D29" s="261"/>
      <c r="E29" s="261"/>
      <c r="F29" s="261"/>
      <c r="G29" s="261"/>
      <c r="H29" s="262"/>
      <c r="I29" s="1">
        <v>24</v>
      </c>
      <c r="J29" s="67">
        <f>J27+J28</f>
        <v>11649930</v>
      </c>
      <c r="K29" s="67">
        <f>K27+K28</f>
        <v>10713679</v>
      </c>
    </row>
    <row r="30" spans="1:11" ht="12.75">
      <c r="A30" s="210" t="s">
        <v>130</v>
      </c>
      <c r="B30" s="211"/>
      <c r="C30" s="211"/>
      <c r="D30" s="211"/>
      <c r="E30" s="211"/>
      <c r="F30" s="211"/>
      <c r="G30" s="211"/>
      <c r="H30" s="211"/>
      <c r="I30" s="243"/>
      <c r="J30" s="243"/>
      <c r="K30" s="244"/>
    </row>
    <row r="31" spans="1:11" ht="12.75">
      <c r="A31" s="245" t="s">
        <v>131</v>
      </c>
      <c r="B31" s="263"/>
      <c r="C31" s="263"/>
      <c r="D31" s="263"/>
      <c r="E31" s="263"/>
      <c r="F31" s="263"/>
      <c r="G31" s="263"/>
      <c r="H31" s="264"/>
      <c r="I31" s="1">
        <v>25</v>
      </c>
      <c r="J31" s="68">
        <f>SUM(J32:J36)</f>
        <v>-7820656</v>
      </c>
      <c r="K31" s="68">
        <f>SUM(K32:K36)</f>
        <v>-8198044</v>
      </c>
    </row>
    <row r="32" spans="1:11" ht="23.25" customHeight="1">
      <c r="A32" s="248" t="s">
        <v>148</v>
      </c>
      <c r="B32" s="255"/>
      <c r="C32" s="255"/>
      <c r="D32" s="255"/>
      <c r="E32" s="255"/>
      <c r="F32" s="255"/>
      <c r="G32" s="255"/>
      <c r="H32" s="256"/>
      <c r="I32" s="1">
        <v>26</v>
      </c>
      <c r="J32" s="12">
        <f>-1552891-67740</f>
        <v>-1620631</v>
      </c>
      <c r="K32" s="12">
        <v>-3641439</v>
      </c>
    </row>
    <row r="33" spans="1:11" ht="25.5" customHeight="1">
      <c r="A33" s="248" t="s">
        <v>132</v>
      </c>
      <c r="B33" s="255"/>
      <c r="C33" s="255"/>
      <c r="D33" s="255"/>
      <c r="E33" s="255"/>
      <c r="F33" s="255"/>
      <c r="G33" s="255"/>
      <c r="H33" s="256"/>
      <c r="I33" s="1">
        <v>27</v>
      </c>
      <c r="J33" s="12">
        <v>6993</v>
      </c>
      <c r="K33" s="12">
        <v>7353</v>
      </c>
    </row>
    <row r="34" spans="1:11" ht="23.25" customHeight="1">
      <c r="A34" s="248" t="s">
        <v>133</v>
      </c>
      <c r="B34" s="255"/>
      <c r="C34" s="255"/>
      <c r="D34" s="255"/>
      <c r="E34" s="255"/>
      <c r="F34" s="255"/>
      <c r="G34" s="255"/>
      <c r="H34" s="256"/>
      <c r="I34" s="1">
        <v>28</v>
      </c>
      <c r="J34" s="12">
        <v>-6207018</v>
      </c>
      <c r="K34" s="12">
        <v>-4563958</v>
      </c>
    </row>
    <row r="35" spans="1:11" ht="12.75">
      <c r="A35" s="248" t="s">
        <v>134</v>
      </c>
      <c r="B35" s="255"/>
      <c r="C35" s="255"/>
      <c r="D35" s="255"/>
      <c r="E35" s="255"/>
      <c r="F35" s="255"/>
      <c r="G35" s="255"/>
      <c r="H35" s="256"/>
      <c r="I35" s="1">
        <v>29</v>
      </c>
      <c r="J35" s="12">
        <v>0</v>
      </c>
      <c r="K35" s="12">
        <v>0</v>
      </c>
    </row>
    <row r="36" spans="1:11" ht="12.75">
      <c r="A36" s="248" t="s">
        <v>135</v>
      </c>
      <c r="B36" s="255"/>
      <c r="C36" s="255"/>
      <c r="D36" s="255"/>
      <c r="E36" s="255"/>
      <c r="F36" s="255"/>
      <c r="G36" s="255"/>
      <c r="H36" s="256"/>
      <c r="I36" s="1">
        <v>30</v>
      </c>
      <c r="J36" s="13">
        <v>0</v>
      </c>
      <c r="K36" s="13">
        <v>0</v>
      </c>
    </row>
    <row r="37" spans="1:11" ht="12.75">
      <c r="A37" s="210" t="s">
        <v>136</v>
      </c>
      <c r="B37" s="211"/>
      <c r="C37" s="211"/>
      <c r="D37" s="211"/>
      <c r="E37" s="211"/>
      <c r="F37" s="211"/>
      <c r="G37" s="211"/>
      <c r="H37" s="211"/>
      <c r="I37" s="243"/>
      <c r="J37" s="243"/>
      <c r="K37" s="244"/>
    </row>
    <row r="38" spans="1:11" ht="12.75">
      <c r="A38" s="245" t="s">
        <v>143</v>
      </c>
      <c r="B38" s="263"/>
      <c r="C38" s="263"/>
      <c r="D38" s="263"/>
      <c r="E38" s="263"/>
      <c r="F38" s="263"/>
      <c r="G38" s="263"/>
      <c r="H38" s="264"/>
      <c r="I38" s="1">
        <v>31</v>
      </c>
      <c r="J38" s="68">
        <f>SUM(J39:J44)</f>
        <v>629595</v>
      </c>
      <c r="K38" s="68">
        <f>SUM(K39:K44)</f>
        <v>-169675</v>
      </c>
    </row>
    <row r="39" spans="1:11" ht="12.75">
      <c r="A39" s="248" t="s">
        <v>137</v>
      </c>
      <c r="B39" s="255"/>
      <c r="C39" s="255"/>
      <c r="D39" s="255"/>
      <c r="E39" s="255"/>
      <c r="F39" s="255"/>
      <c r="G39" s="255"/>
      <c r="H39" s="256"/>
      <c r="I39" s="1">
        <v>32</v>
      </c>
      <c r="J39" s="12">
        <f>453400-10673</f>
        <v>442727</v>
      </c>
      <c r="K39" s="12">
        <v>-879423</v>
      </c>
    </row>
    <row r="40" spans="1:11" ht="12.75">
      <c r="A40" s="248" t="s">
        <v>138</v>
      </c>
      <c r="B40" s="255"/>
      <c r="C40" s="255"/>
      <c r="D40" s="255"/>
      <c r="E40" s="255"/>
      <c r="F40" s="255"/>
      <c r="G40" s="255"/>
      <c r="H40" s="256"/>
      <c r="I40" s="1">
        <v>33</v>
      </c>
      <c r="J40" s="12">
        <v>0</v>
      </c>
      <c r="K40" s="12">
        <v>0</v>
      </c>
    </row>
    <row r="41" spans="1:11" ht="12.75">
      <c r="A41" s="248" t="s">
        <v>139</v>
      </c>
      <c r="B41" s="255"/>
      <c r="C41" s="255"/>
      <c r="D41" s="255"/>
      <c r="E41" s="255"/>
      <c r="F41" s="255"/>
      <c r="G41" s="255"/>
      <c r="H41" s="256"/>
      <c r="I41" s="1">
        <v>34</v>
      </c>
      <c r="J41" s="12">
        <v>0</v>
      </c>
      <c r="K41" s="12">
        <v>0</v>
      </c>
    </row>
    <row r="42" spans="1:11" ht="12.75">
      <c r="A42" s="248" t="s">
        <v>140</v>
      </c>
      <c r="B42" s="255"/>
      <c r="C42" s="255"/>
      <c r="D42" s="255"/>
      <c r="E42" s="255"/>
      <c r="F42" s="255"/>
      <c r="G42" s="255"/>
      <c r="H42" s="256"/>
      <c r="I42" s="1">
        <v>35</v>
      </c>
      <c r="J42" s="12">
        <v>0</v>
      </c>
      <c r="K42" s="12">
        <v>0</v>
      </c>
    </row>
    <row r="43" spans="1:11" ht="12.75">
      <c r="A43" s="248" t="s">
        <v>141</v>
      </c>
      <c r="B43" s="255"/>
      <c r="C43" s="255"/>
      <c r="D43" s="255"/>
      <c r="E43" s="255"/>
      <c r="F43" s="255"/>
      <c r="G43" s="255"/>
      <c r="H43" s="256"/>
      <c r="I43" s="1">
        <v>36</v>
      </c>
      <c r="J43" s="12">
        <v>0</v>
      </c>
      <c r="K43" s="12">
        <v>0</v>
      </c>
    </row>
    <row r="44" spans="1:11" ht="12.75">
      <c r="A44" s="248" t="s">
        <v>142</v>
      </c>
      <c r="B44" s="255"/>
      <c r="C44" s="255"/>
      <c r="D44" s="255"/>
      <c r="E44" s="255"/>
      <c r="F44" s="255"/>
      <c r="G44" s="255"/>
      <c r="H44" s="256"/>
      <c r="I44" s="1">
        <v>37</v>
      </c>
      <c r="J44" s="12">
        <v>186868</v>
      </c>
      <c r="K44" s="12">
        <v>709748</v>
      </c>
    </row>
    <row r="45" spans="1:11" ht="23.25" customHeight="1">
      <c r="A45" s="251" t="s">
        <v>144</v>
      </c>
      <c r="B45" s="255"/>
      <c r="C45" s="255"/>
      <c r="D45" s="255"/>
      <c r="E45" s="255"/>
      <c r="F45" s="255"/>
      <c r="G45" s="255"/>
      <c r="H45" s="256"/>
      <c r="I45" s="1">
        <v>38</v>
      </c>
      <c r="J45" s="65">
        <f>J29+J31+J38</f>
        <v>4458869</v>
      </c>
      <c r="K45" s="65">
        <f>K29+K31+K38</f>
        <v>2345960</v>
      </c>
    </row>
    <row r="46" spans="1:11" ht="12.75">
      <c r="A46" s="248" t="s">
        <v>145</v>
      </c>
      <c r="B46" s="255"/>
      <c r="C46" s="255"/>
      <c r="D46" s="255"/>
      <c r="E46" s="255"/>
      <c r="F46" s="255"/>
      <c r="G46" s="255"/>
      <c r="H46" s="256"/>
      <c r="I46" s="1">
        <v>39</v>
      </c>
      <c r="J46" s="12">
        <v>0</v>
      </c>
      <c r="K46" s="12">
        <v>0</v>
      </c>
    </row>
    <row r="47" spans="1:11" ht="12.75">
      <c r="A47" s="251" t="s">
        <v>6</v>
      </c>
      <c r="B47" s="255"/>
      <c r="C47" s="255"/>
      <c r="D47" s="255"/>
      <c r="E47" s="255"/>
      <c r="F47" s="255"/>
      <c r="G47" s="255"/>
      <c r="H47" s="256"/>
      <c r="I47" s="1">
        <v>40</v>
      </c>
      <c r="J47" s="65">
        <f>J45+J46</f>
        <v>4458869</v>
      </c>
      <c r="K47" s="65">
        <f>K45+K46</f>
        <v>2345960</v>
      </c>
    </row>
    <row r="48" spans="1:11" ht="12.75">
      <c r="A48" s="251" t="s">
        <v>146</v>
      </c>
      <c r="B48" s="255"/>
      <c r="C48" s="255"/>
      <c r="D48" s="255"/>
      <c r="E48" s="255"/>
      <c r="F48" s="255"/>
      <c r="G48" s="255"/>
      <c r="H48" s="256"/>
      <c r="I48" s="2">
        <v>41</v>
      </c>
      <c r="J48" s="12">
        <v>19355648</v>
      </c>
      <c r="K48" s="12">
        <v>22882524</v>
      </c>
    </row>
    <row r="49" spans="1:11" ht="12.75">
      <c r="A49" s="267" t="s">
        <v>147</v>
      </c>
      <c r="B49" s="268"/>
      <c r="C49" s="268"/>
      <c r="D49" s="268"/>
      <c r="E49" s="268"/>
      <c r="F49" s="268"/>
      <c r="G49" s="268"/>
      <c r="H49" s="269"/>
      <c r="I49" s="4">
        <v>42</v>
      </c>
      <c r="J49" s="67">
        <f>IF(J47+J48&gt;=0,J47+J48,0)</f>
        <v>23814517</v>
      </c>
      <c r="K49" s="67">
        <f>IF(K47+K48&gt;=0,K47+K48,0)</f>
        <v>25228484</v>
      </c>
    </row>
    <row r="53" ht="12.75">
      <c r="J53" s="124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9" sqref="A19:H19"/>
    </sheetView>
  </sheetViews>
  <sheetFormatPr defaultColWidth="9.140625" defaultRowHeight="12.75"/>
  <cols>
    <col min="1" max="16384" width="9.140625" style="57" customWidth="1"/>
  </cols>
  <sheetData>
    <row r="1" spans="1:11" ht="15.75">
      <c r="A1" s="238" t="s">
        <v>217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3:11" ht="12.75">
      <c r="C2" s="193" t="s">
        <v>216</v>
      </c>
      <c r="D2" s="265"/>
      <c r="E2" s="194"/>
      <c r="F2" s="195"/>
      <c r="G2" s="64" t="s">
        <v>100</v>
      </c>
      <c r="H2" s="194"/>
      <c r="I2" s="195"/>
      <c r="J2" s="266" t="s">
        <v>221</v>
      </c>
      <c r="K2" s="226"/>
    </row>
    <row r="3" spans="1:11" ht="33.75">
      <c r="A3" s="241" t="s">
        <v>184</v>
      </c>
      <c r="B3" s="241"/>
      <c r="C3" s="241"/>
      <c r="D3" s="241"/>
      <c r="E3" s="241"/>
      <c r="F3" s="241"/>
      <c r="G3" s="241"/>
      <c r="H3" s="241"/>
      <c r="I3" s="69" t="s">
        <v>223</v>
      </c>
      <c r="J3" s="70" t="s">
        <v>243</v>
      </c>
      <c r="K3" s="70" t="s">
        <v>244</v>
      </c>
    </row>
    <row r="4" spans="1:11" ht="12.75">
      <c r="A4" s="242">
        <v>1</v>
      </c>
      <c r="B4" s="242"/>
      <c r="C4" s="242"/>
      <c r="D4" s="242"/>
      <c r="E4" s="242"/>
      <c r="F4" s="242"/>
      <c r="G4" s="242"/>
      <c r="H4" s="242"/>
      <c r="I4" s="71">
        <v>2</v>
      </c>
      <c r="J4" s="72" t="s">
        <v>213</v>
      </c>
      <c r="K4" s="72" t="s">
        <v>214</v>
      </c>
    </row>
    <row r="5" spans="1:11" ht="12.75">
      <c r="A5" s="210" t="s">
        <v>112</v>
      </c>
      <c r="B5" s="211"/>
      <c r="C5" s="211"/>
      <c r="D5" s="211"/>
      <c r="E5" s="211"/>
      <c r="F5" s="211"/>
      <c r="G5" s="211"/>
      <c r="H5" s="211"/>
      <c r="I5" s="270"/>
      <c r="J5" s="270"/>
      <c r="K5" s="271"/>
    </row>
    <row r="6" spans="1:11" ht="12.75">
      <c r="A6" s="245" t="s">
        <v>36</v>
      </c>
      <c r="B6" s="263"/>
      <c r="C6" s="263"/>
      <c r="D6" s="263"/>
      <c r="E6" s="263"/>
      <c r="F6" s="263"/>
      <c r="G6" s="263"/>
      <c r="H6" s="264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48" t="s">
        <v>37</v>
      </c>
      <c r="B7" s="255"/>
      <c r="C7" s="255"/>
      <c r="D7" s="255"/>
      <c r="E7" s="255"/>
      <c r="F7" s="255"/>
      <c r="G7" s="255"/>
      <c r="H7" s="256"/>
      <c r="I7" s="1">
        <v>2</v>
      </c>
      <c r="J7" s="10"/>
      <c r="K7" s="10"/>
    </row>
    <row r="8" spans="1:11" ht="12.75">
      <c r="A8" s="248" t="s">
        <v>38</v>
      </c>
      <c r="B8" s="255"/>
      <c r="C8" s="255"/>
      <c r="D8" s="255"/>
      <c r="E8" s="255"/>
      <c r="F8" s="255"/>
      <c r="G8" s="255"/>
      <c r="H8" s="256"/>
      <c r="I8" s="1">
        <v>3</v>
      </c>
      <c r="J8" s="10"/>
      <c r="K8" s="10"/>
    </row>
    <row r="9" spans="1:11" ht="12.75">
      <c r="A9" s="248" t="s">
        <v>39</v>
      </c>
      <c r="B9" s="255"/>
      <c r="C9" s="255"/>
      <c r="D9" s="255"/>
      <c r="E9" s="255"/>
      <c r="F9" s="255"/>
      <c r="G9" s="255"/>
      <c r="H9" s="256"/>
      <c r="I9" s="1">
        <v>4</v>
      </c>
      <c r="J9" s="10"/>
      <c r="K9" s="10"/>
    </row>
    <row r="10" spans="1:11" ht="12.75">
      <c r="A10" s="248" t="s">
        <v>40</v>
      </c>
      <c r="B10" s="255"/>
      <c r="C10" s="255"/>
      <c r="D10" s="255"/>
      <c r="E10" s="255"/>
      <c r="F10" s="255"/>
      <c r="G10" s="255"/>
      <c r="H10" s="256"/>
      <c r="I10" s="1">
        <v>5</v>
      </c>
      <c r="J10" s="10"/>
      <c r="K10" s="10"/>
    </row>
    <row r="11" spans="1:11" ht="12.75">
      <c r="A11" s="248" t="s">
        <v>41</v>
      </c>
      <c r="B11" s="255"/>
      <c r="C11" s="255"/>
      <c r="D11" s="255"/>
      <c r="E11" s="255"/>
      <c r="F11" s="255"/>
      <c r="G11" s="255"/>
      <c r="H11" s="256"/>
      <c r="I11" s="1">
        <v>6</v>
      </c>
      <c r="J11" s="10"/>
      <c r="K11" s="10"/>
    </row>
    <row r="12" spans="1:11" ht="21" customHeight="1">
      <c r="A12" s="248" t="s">
        <v>186</v>
      </c>
      <c r="B12" s="255"/>
      <c r="C12" s="255"/>
      <c r="D12" s="255"/>
      <c r="E12" s="255"/>
      <c r="F12" s="255"/>
      <c r="G12" s="255"/>
      <c r="H12" s="256"/>
      <c r="I12" s="1">
        <v>7</v>
      </c>
      <c r="J12" s="10"/>
      <c r="K12" s="10"/>
    </row>
    <row r="13" spans="1:11" ht="12.75">
      <c r="A13" s="248" t="s">
        <v>42</v>
      </c>
      <c r="B13" s="255"/>
      <c r="C13" s="255"/>
      <c r="D13" s="255"/>
      <c r="E13" s="255"/>
      <c r="F13" s="255"/>
      <c r="G13" s="255"/>
      <c r="H13" s="256"/>
      <c r="I13" s="1">
        <v>8</v>
      </c>
      <c r="J13" s="10"/>
      <c r="K13" s="10"/>
    </row>
    <row r="14" spans="1:11" ht="12.75">
      <c r="A14" s="248" t="s">
        <v>43</v>
      </c>
      <c r="B14" s="255"/>
      <c r="C14" s="255"/>
      <c r="D14" s="255"/>
      <c r="E14" s="255"/>
      <c r="F14" s="255"/>
      <c r="G14" s="255"/>
      <c r="H14" s="256"/>
      <c r="I14" s="1">
        <v>9</v>
      </c>
      <c r="J14" s="10"/>
      <c r="K14" s="10"/>
    </row>
    <row r="15" spans="1:11" ht="12.75">
      <c r="A15" s="251" t="s">
        <v>44</v>
      </c>
      <c r="B15" s="255"/>
      <c r="C15" s="255"/>
      <c r="D15" s="255"/>
      <c r="E15" s="255"/>
      <c r="F15" s="255"/>
      <c r="G15" s="255"/>
      <c r="H15" s="256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48" t="s">
        <v>118</v>
      </c>
      <c r="B16" s="255"/>
      <c r="C16" s="255"/>
      <c r="D16" s="255"/>
      <c r="E16" s="255"/>
      <c r="F16" s="255"/>
      <c r="G16" s="255"/>
      <c r="H16" s="256"/>
      <c r="I16" s="1">
        <v>11</v>
      </c>
      <c r="J16" s="10"/>
      <c r="K16" s="10"/>
    </row>
    <row r="17" spans="1:11" ht="12.75">
      <c r="A17" s="248" t="s">
        <v>119</v>
      </c>
      <c r="B17" s="255"/>
      <c r="C17" s="255"/>
      <c r="D17" s="255"/>
      <c r="E17" s="255"/>
      <c r="F17" s="255"/>
      <c r="G17" s="255"/>
      <c r="H17" s="256"/>
      <c r="I17" s="1">
        <v>12</v>
      </c>
      <c r="J17" s="10"/>
      <c r="K17" s="10"/>
    </row>
    <row r="18" spans="1:11" ht="12.75">
      <c r="A18" s="248" t="s">
        <v>120</v>
      </c>
      <c r="B18" s="255"/>
      <c r="C18" s="255"/>
      <c r="D18" s="255"/>
      <c r="E18" s="255"/>
      <c r="F18" s="255"/>
      <c r="G18" s="255"/>
      <c r="H18" s="256"/>
      <c r="I18" s="1">
        <v>13</v>
      </c>
      <c r="J18" s="10"/>
      <c r="K18" s="10"/>
    </row>
    <row r="19" spans="1:11" ht="12.75">
      <c r="A19" s="248" t="s">
        <v>121</v>
      </c>
      <c r="B19" s="255"/>
      <c r="C19" s="255"/>
      <c r="D19" s="255"/>
      <c r="E19" s="255"/>
      <c r="F19" s="255"/>
      <c r="G19" s="255"/>
      <c r="H19" s="256"/>
      <c r="I19" s="1">
        <v>14</v>
      </c>
      <c r="J19" s="10"/>
      <c r="K19" s="10"/>
    </row>
    <row r="20" spans="1:11" ht="21.75" customHeight="1">
      <c r="A20" s="272" t="s">
        <v>50</v>
      </c>
      <c r="B20" s="261"/>
      <c r="C20" s="261"/>
      <c r="D20" s="261"/>
      <c r="E20" s="261"/>
      <c r="F20" s="261"/>
      <c r="G20" s="261"/>
      <c r="H20" s="262"/>
      <c r="I20" s="1">
        <v>15</v>
      </c>
      <c r="J20" s="10"/>
      <c r="K20" s="10"/>
    </row>
    <row r="21" spans="1:11" ht="12.75">
      <c r="A21" s="248" t="s">
        <v>45</v>
      </c>
      <c r="B21" s="255"/>
      <c r="C21" s="255"/>
      <c r="D21" s="255"/>
      <c r="E21" s="255"/>
      <c r="F21" s="255"/>
      <c r="G21" s="255"/>
      <c r="H21" s="256"/>
      <c r="I21" s="1">
        <v>16</v>
      </c>
      <c r="J21" s="10"/>
      <c r="K21" s="10"/>
    </row>
    <row r="22" spans="1:11" ht="24" customHeight="1">
      <c r="A22" s="248" t="s">
        <v>49</v>
      </c>
      <c r="B22" s="255"/>
      <c r="C22" s="255"/>
      <c r="D22" s="255"/>
      <c r="E22" s="255"/>
      <c r="F22" s="255"/>
      <c r="G22" s="255"/>
      <c r="H22" s="256"/>
      <c r="I22" s="1">
        <v>17</v>
      </c>
      <c r="J22" s="10"/>
      <c r="K22" s="10"/>
    </row>
    <row r="23" spans="1:11" ht="12.75">
      <c r="A23" s="248" t="s">
        <v>46</v>
      </c>
      <c r="B23" s="255"/>
      <c r="C23" s="255"/>
      <c r="D23" s="255"/>
      <c r="E23" s="255"/>
      <c r="F23" s="255"/>
      <c r="G23" s="255"/>
      <c r="H23" s="256"/>
      <c r="I23" s="1">
        <v>18</v>
      </c>
      <c r="J23" s="10"/>
      <c r="K23" s="10"/>
    </row>
    <row r="24" spans="1:11" ht="12.75">
      <c r="A24" s="251" t="s">
        <v>47</v>
      </c>
      <c r="B24" s="255"/>
      <c r="C24" s="255"/>
      <c r="D24" s="255"/>
      <c r="E24" s="255"/>
      <c r="F24" s="255"/>
      <c r="G24" s="255"/>
      <c r="H24" s="256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48" t="s">
        <v>124</v>
      </c>
      <c r="B25" s="255"/>
      <c r="C25" s="255"/>
      <c r="D25" s="255"/>
      <c r="E25" s="255"/>
      <c r="F25" s="255"/>
      <c r="G25" s="255"/>
      <c r="H25" s="256"/>
      <c r="I25" s="1">
        <v>20</v>
      </c>
      <c r="J25" s="10"/>
      <c r="K25" s="10"/>
    </row>
    <row r="26" spans="1:11" ht="12.75">
      <c r="A26" s="248" t="s">
        <v>125</v>
      </c>
      <c r="B26" s="255"/>
      <c r="C26" s="255"/>
      <c r="D26" s="255"/>
      <c r="E26" s="255"/>
      <c r="F26" s="255"/>
      <c r="G26" s="255"/>
      <c r="H26" s="256"/>
      <c r="I26" s="1">
        <v>21</v>
      </c>
      <c r="J26" s="10"/>
      <c r="K26" s="10"/>
    </row>
    <row r="27" spans="1:11" ht="12.75">
      <c r="A27" s="248" t="s">
        <v>126</v>
      </c>
      <c r="B27" s="255"/>
      <c r="C27" s="255"/>
      <c r="D27" s="255"/>
      <c r="E27" s="255"/>
      <c r="F27" s="255"/>
      <c r="G27" s="255"/>
      <c r="H27" s="256"/>
      <c r="I27" s="1">
        <v>22</v>
      </c>
      <c r="J27" s="10"/>
      <c r="K27" s="10"/>
    </row>
    <row r="28" spans="1:11" ht="12.75">
      <c r="A28" s="248" t="s">
        <v>127</v>
      </c>
      <c r="B28" s="255"/>
      <c r="C28" s="255"/>
      <c r="D28" s="255"/>
      <c r="E28" s="255"/>
      <c r="F28" s="255"/>
      <c r="G28" s="255"/>
      <c r="H28" s="256"/>
      <c r="I28" s="1">
        <v>23</v>
      </c>
      <c r="J28" s="10"/>
      <c r="K28" s="10"/>
    </row>
    <row r="29" spans="1:11" ht="24.75" customHeight="1">
      <c r="A29" s="251" t="s">
        <v>48</v>
      </c>
      <c r="B29" s="255"/>
      <c r="C29" s="255"/>
      <c r="D29" s="255"/>
      <c r="E29" s="255"/>
      <c r="F29" s="255"/>
      <c r="G29" s="255"/>
      <c r="H29" s="256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48" t="s">
        <v>128</v>
      </c>
      <c r="B30" s="255"/>
      <c r="C30" s="255"/>
      <c r="D30" s="255"/>
      <c r="E30" s="255"/>
      <c r="F30" s="255"/>
      <c r="G30" s="255"/>
      <c r="H30" s="256"/>
      <c r="I30" s="1">
        <v>25</v>
      </c>
      <c r="J30" s="10"/>
      <c r="K30" s="10"/>
    </row>
    <row r="31" spans="1:11" ht="12.75">
      <c r="A31" s="251" t="s">
        <v>94</v>
      </c>
      <c r="B31" s="255"/>
      <c r="C31" s="255"/>
      <c r="D31" s="255"/>
      <c r="E31" s="255"/>
      <c r="F31" s="255"/>
      <c r="G31" s="255"/>
      <c r="H31" s="256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10" t="s">
        <v>130</v>
      </c>
      <c r="B32" s="211"/>
      <c r="C32" s="211"/>
      <c r="D32" s="211"/>
      <c r="E32" s="211"/>
      <c r="F32" s="211"/>
      <c r="G32" s="211"/>
      <c r="H32" s="211"/>
      <c r="I32" s="270"/>
      <c r="J32" s="270"/>
      <c r="K32" s="271"/>
    </row>
    <row r="33" spans="1:11" ht="12.75">
      <c r="A33" s="245" t="s">
        <v>51</v>
      </c>
      <c r="B33" s="263"/>
      <c r="C33" s="263"/>
      <c r="D33" s="263"/>
      <c r="E33" s="263"/>
      <c r="F33" s="263"/>
      <c r="G33" s="263"/>
      <c r="H33" s="264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48" t="s">
        <v>53</v>
      </c>
      <c r="B34" s="255"/>
      <c r="C34" s="255"/>
      <c r="D34" s="255"/>
      <c r="E34" s="255"/>
      <c r="F34" s="255"/>
      <c r="G34" s="255"/>
      <c r="H34" s="256"/>
      <c r="I34" s="1">
        <v>28</v>
      </c>
      <c r="J34" s="10"/>
      <c r="K34" s="10"/>
    </row>
    <row r="35" spans="1:11" ht="24.75" customHeight="1">
      <c r="A35" s="248" t="s">
        <v>54</v>
      </c>
      <c r="B35" s="255"/>
      <c r="C35" s="255"/>
      <c r="D35" s="255"/>
      <c r="E35" s="255"/>
      <c r="F35" s="255"/>
      <c r="G35" s="255"/>
      <c r="H35" s="256"/>
      <c r="I35" s="1">
        <v>29</v>
      </c>
      <c r="J35" s="10"/>
      <c r="K35" s="10"/>
    </row>
    <row r="36" spans="1:11" ht="21" customHeight="1">
      <c r="A36" s="248" t="s">
        <v>55</v>
      </c>
      <c r="B36" s="255"/>
      <c r="C36" s="255"/>
      <c r="D36" s="255"/>
      <c r="E36" s="255"/>
      <c r="F36" s="255"/>
      <c r="G36" s="255"/>
      <c r="H36" s="256"/>
      <c r="I36" s="1">
        <v>30</v>
      </c>
      <c r="J36" s="10"/>
      <c r="K36" s="10"/>
    </row>
    <row r="37" spans="1:11" ht="12.75">
      <c r="A37" s="248" t="s">
        <v>134</v>
      </c>
      <c r="B37" s="255"/>
      <c r="C37" s="255"/>
      <c r="D37" s="255"/>
      <c r="E37" s="255"/>
      <c r="F37" s="255"/>
      <c r="G37" s="255"/>
      <c r="H37" s="256"/>
      <c r="I37" s="1">
        <v>31</v>
      </c>
      <c r="J37" s="10"/>
      <c r="K37" s="10"/>
    </row>
    <row r="38" spans="1:11" ht="12.75">
      <c r="A38" s="248" t="s">
        <v>52</v>
      </c>
      <c r="B38" s="255"/>
      <c r="C38" s="255"/>
      <c r="D38" s="255"/>
      <c r="E38" s="255"/>
      <c r="F38" s="255"/>
      <c r="G38" s="255"/>
      <c r="H38" s="256"/>
      <c r="I38" s="1">
        <v>32</v>
      </c>
      <c r="J38" s="14"/>
      <c r="K38" s="14"/>
    </row>
    <row r="39" spans="1:11" ht="12.75">
      <c r="A39" s="210" t="s">
        <v>136</v>
      </c>
      <c r="B39" s="211"/>
      <c r="C39" s="211"/>
      <c r="D39" s="211"/>
      <c r="E39" s="211"/>
      <c r="F39" s="211"/>
      <c r="G39" s="211"/>
      <c r="H39" s="211"/>
      <c r="I39" s="270"/>
      <c r="J39" s="270"/>
      <c r="K39" s="271"/>
    </row>
    <row r="40" spans="1:11" ht="12.75">
      <c r="A40" s="245" t="s">
        <v>56</v>
      </c>
      <c r="B40" s="263"/>
      <c r="C40" s="263"/>
      <c r="D40" s="263"/>
      <c r="E40" s="263"/>
      <c r="F40" s="263"/>
      <c r="G40" s="263"/>
      <c r="H40" s="264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48" t="s">
        <v>57</v>
      </c>
      <c r="B41" s="255"/>
      <c r="C41" s="255"/>
      <c r="D41" s="255"/>
      <c r="E41" s="255"/>
      <c r="F41" s="255"/>
      <c r="G41" s="255"/>
      <c r="H41" s="256"/>
      <c r="I41" s="1">
        <v>34</v>
      </c>
      <c r="J41" s="10"/>
      <c r="K41" s="10"/>
    </row>
    <row r="42" spans="1:11" ht="12.75">
      <c r="A42" s="248" t="s">
        <v>58</v>
      </c>
      <c r="B42" s="255"/>
      <c r="C42" s="255"/>
      <c r="D42" s="255"/>
      <c r="E42" s="255"/>
      <c r="F42" s="255"/>
      <c r="G42" s="255"/>
      <c r="H42" s="256"/>
      <c r="I42" s="1">
        <v>35</v>
      </c>
      <c r="J42" s="10"/>
      <c r="K42" s="10"/>
    </row>
    <row r="43" spans="1:11" ht="12.75">
      <c r="A43" s="248" t="s">
        <v>59</v>
      </c>
      <c r="B43" s="255"/>
      <c r="C43" s="255"/>
      <c r="D43" s="255"/>
      <c r="E43" s="255"/>
      <c r="F43" s="255"/>
      <c r="G43" s="255"/>
      <c r="H43" s="256"/>
      <c r="I43" s="1">
        <v>36</v>
      </c>
      <c r="J43" s="10"/>
      <c r="K43" s="10"/>
    </row>
    <row r="44" spans="1:11" ht="12.75">
      <c r="A44" s="248" t="s">
        <v>140</v>
      </c>
      <c r="B44" s="255"/>
      <c r="C44" s="255"/>
      <c r="D44" s="255"/>
      <c r="E44" s="255"/>
      <c r="F44" s="255"/>
      <c r="G44" s="255"/>
      <c r="H44" s="256"/>
      <c r="I44" s="1">
        <v>37</v>
      </c>
      <c r="J44" s="10"/>
      <c r="K44" s="10"/>
    </row>
    <row r="45" spans="1:11" ht="12.75">
      <c r="A45" s="248" t="s">
        <v>141</v>
      </c>
      <c r="B45" s="255"/>
      <c r="C45" s="255"/>
      <c r="D45" s="255"/>
      <c r="E45" s="255"/>
      <c r="F45" s="255"/>
      <c r="G45" s="255"/>
      <c r="H45" s="256"/>
      <c r="I45" s="1">
        <v>38</v>
      </c>
      <c r="J45" s="10"/>
      <c r="K45" s="10"/>
    </row>
    <row r="46" spans="1:11" ht="12.75">
      <c r="A46" s="248" t="s">
        <v>60</v>
      </c>
      <c r="B46" s="255"/>
      <c r="C46" s="255"/>
      <c r="D46" s="255"/>
      <c r="E46" s="255"/>
      <c r="F46" s="255"/>
      <c r="G46" s="255"/>
      <c r="H46" s="256"/>
      <c r="I46" s="1">
        <v>39</v>
      </c>
      <c r="J46" s="10"/>
      <c r="K46" s="10"/>
    </row>
    <row r="47" spans="1:11" ht="12.75">
      <c r="A47" s="251" t="s">
        <v>61</v>
      </c>
      <c r="B47" s="255"/>
      <c r="C47" s="255"/>
      <c r="D47" s="255"/>
      <c r="E47" s="255"/>
      <c r="F47" s="255"/>
      <c r="G47" s="255"/>
      <c r="H47" s="256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48" t="s">
        <v>62</v>
      </c>
      <c r="B48" s="255"/>
      <c r="C48" s="255"/>
      <c r="D48" s="255"/>
      <c r="E48" s="255"/>
      <c r="F48" s="255"/>
      <c r="G48" s="255"/>
      <c r="H48" s="256"/>
      <c r="I48" s="1">
        <v>41</v>
      </c>
      <c r="J48" s="10"/>
      <c r="K48" s="10"/>
    </row>
    <row r="49" spans="1:11" ht="12.75">
      <c r="A49" s="251" t="s">
        <v>63</v>
      </c>
      <c r="B49" s="255"/>
      <c r="C49" s="255"/>
      <c r="D49" s="255"/>
      <c r="E49" s="255"/>
      <c r="F49" s="255"/>
      <c r="G49" s="255"/>
      <c r="H49" s="256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51" t="s">
        <v>64</v>
      </c>
      <c r="B50" s="255"/>
      <c r="C50" s="255"/>
      <c r="D50" s="255"/>
      <c r="E50" s="255"/>
      <c r="F50" s="255"/>
      <c r="G50" s="255"/>
      <c r="H50" s="256"/>
      <c r="I50" s="1">
        <v>43</v>
      </c>
      <c r="J50" s="10"/>
      <c r="K50" s="10"/>
    </row>
    <row r="51" spans="1:11" ht="12.75">
      <c r="A51" s="267" t="s">
        <v>65</v>
      </c>
      <c r="B51" s="268"/>
      <c r="C51" s="268"/>
      <c r="D51" s="268"/>
      <c r="E51" s="268"/>
      <c r="F51" s="268"/>
      <c r="G51" s="268"/>
      <c r="H51" s="269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  <mergeCell ref="A43:H43"/>
    <mergeCell ref="A44:H44"/>
    <mergeCell ref="A45:H45"/>
    <mergeCell ref="A46:H46"/>
    <mergeCell ref="A39:K39"/>
    <mergeCell ref="A40:H40"/>
    <mergeCell ref="A41:H41"/>
    <mergeCell ref="A42:H42"/>
    <mergeCell ref="A35:H35"/>
    <mergeCell ref="A36:H36"/>
    <mergeCell ref="A37:H37"/>
    <mergeCell ref="A38:H38"/>
    <mergeCell ref="A31:H31"/>
    <mergeCell ref="A32:K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38" t="s">
        <v>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3:12" ht="12.75" customHeight="1">
      <c r="C2" s="283" t="s">
        <v>218</v>
      </c>
      <c r="D2" s="284"/>
      <c r="E2" s="194" t="s">
        <v>261</v>
      </c>
      <c r="F2" s="195"/>
      <c r="G2" s="74" t="s">
        <v>100</v>
      </c>
      <c r="H2" s="194" t="s">
        <v>262</v>
      </c>
      <c r="I2" s="195"/>
      <c r="K2" s="226" t="s">
        <v>221</v>
      </c>
      <c r="L2" s="226"/>
    </row>
    <row r="3" spans="1:12" ht="12.75" customHeight="1">
      <c r="A3" s="241" t="s">
        <v>184</v>
      </c>
      <c r="B3" s="241"/>
      <c r="C3" s="241"/>
      <c r="D3" s="241" t="s">
        <v>223</v>
      </c>
      <c r="E3" s="242" t="s">
        <v>179</v>
      </c>
      <c r="F3" s="276"/>
      <c r="G3" s="276"/>
      <c r="H3" s="276"/>
      <c r="I3" s="276"/>
      <c r="J3" s="276"/>
      <c r="K3" s="242" t="s">
        <v>181</v>
      </c>
      <c r="L3" s="242" t="s">
        <v>182</v>
      </c>
    </row>
    <row r="4" spans="1:12" ht="99">
      <c r="A4" s="276"/>
      <c r="B4" s="276"/>
      <c r="C4" s="276"/>
      <c r="D4" s="276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42"/>
      <c r="L4" s="242"/>
    </row>
    <row r="5" spans="1:12" ht="12.75">
      <c r="A5" s="273">
        <v>1</v>
      </c>
      <c r="B5" s="273"/>
      <c r="C5" s="273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74" t="s">
        <v>187</v>
      </c>
      <c r="B6" s="275"/>
      <c r="C6" s="275"/>
      <c r="D6" s="8">
        <v>1</v>
      </c>
      <c r="E6" s="9">
        <v>91897200</v>
      </c>
      <c r="F6" s="9">
        <v>-398420</v>
      </c>
      <c r="G6" s="9">
        <v>14506423</v>
      </c>
      <c r="H6" s="9">
        <v>59489752</v>
      </c>
      <c r="I6" s="9">
        <v>3614270</v>
      </c>
      <c r="J6" s="9">
        <v>33391</v>
      </c>
      <c r="K6" s="9">
        <v>0</v>
      </c>
      <c r="L6" s="9">
        <f>SUM(E6:K6)</f>
        <v>169142616</v>
      </c>
    </row>
    <row r="7" spans="1:12" ht="18.75" customHeight="1">
      <c r="A7" s="277" t="s">
        <v>188</v>
      </c>
      <c r="B7" s="278"/>
      <c r="C7" s="278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79" t="s">
        <v>189</v>
      </c>
      <c r="B8" s="280"/>
      <c r="C8" s="280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59489752</v>
      </c>
      <c r="I8" s="60">
        <f t="shared" si="0"/>
        <v>3614270</v>
      </c>
      <c r="J8" s="60">
        <v>33390.99</v>
      </c>
      <c r="K8" s="60">
        <f t="shared" si="0"/>
        <v>0</v>
      </c>
      <c r="L8" s="60">
        <f t="shared" si="0"/>
        <v>169142616</v>
      </c>
    </row>
    <row r="9" spans="1:12" ht="14.25" customHeight="1">
      <c r="A9" s="277" t="s">
        <v>190</v>
      </c>
      <c r="B9" s="278"/>
      <c r="C9" s="278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7" t="s">
        <v>191</v>
      </c>
      <c r="B10" s="278"/>
      <c r="C10" s="278"/>
      <c r="D10" s="1">
        <v>5</v>
      </c>
      <c r="E10" s="10"/>
      <c r="F10" s="10"/>
      <c r="G10" s="10"/>
      <c r="H10" s="10"/>
      <c r="I10" s="10"/>
      <c r="J10" s="123"/>
      <c r="K10" s="10"/>
      <c r="L10" s="10">
        <f>SUM(E10:K10)</f>
        <v>0</v>
      </c>
    </row>
    <row r="11" spans="1:12" ht="18.75" customHeight="1">
      <c r="A11" s="277" t="s">
        <v>192</v>
      </c>
      <c r="B11" s="278"/>
      <c r="C11" s="278"/>
      <c r="D11" s="1">
        <v>6</v>
      </c>
      <c r="E11" s="10"/>
      <c r="F11" s="10"/>
      <c r="G11" s="10"/>
      <c r="H11" s="10"/>
      <c r="I11" s="10"/>
      <c r="J11" s="10">
        <v>397859</v>
      </c>
      <c r="K11" s="10"/>
      <c r="L11" s="10">
        <f>SUM(E11:K11)</f>
        <v>397859</v>
      </c>
    </row>
    <row r="12" spans="1:12" ht="18" customHeight="1">
      <c r="A12" s="277" t="s">
        <v>193</v>
      </c>
      <c r="B12" s="278"/>
      <c r="C12" s="278"/>
      <c r="D12" s="1">
        <v>7</v>
      </c>
      <c r="E12" s="10"/>
      <c r="F12" s="10"/>
      <c r="G12" s="10"/>
      <c r="H12" s="10"/>
      <c r="I12" s="10"/>
      <c r="J12" s="10"/>
      <c r="K12" s="10"/>
      <c r="L12" s="10">
        <f>SUM(E12:K12)</f>
        <v>0</v>
      </c>
    </row>
    <row r="13" spans="1:12" ht="24" customHeight="1">
      <c r="A13" s="279" t="s">
        <v>194</v>
      </c>
      <c r="B13" s="280"/>
      <c r="C13" s="280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397859</v>
      </c>
      <c r="K13" s="60">
        <f t="shared" si="1"/>
        <v>0</v>
      </c>
      <c r="L13" s="60">
        <f t="shared" si="1"/>
        <v>397859</v>
      </c>
    </row>
    <row r="14" spans="1:12" ht="12.75">
      <c r="A14" s="277" t="s">
        <v>195</v>
      </c>
      <c r="B14" s="278"/>
      <c r="C14" s="278"/>
      <c r="D14" s="1">
        <v>9</v>
      </c>
      <c r="E14" s="10"/>
      <c r="F14" s="10"/>
      <c r="G14" s="10"/>
      <c r="H14" s="10"/>
      <c r="I14" s="289">
        <v>1633393</v>
      </c>
      <c r="J14" s="10"/>
      <c r="K14" s="10"/>
      <c r="L14" s="10">
        <f>SUM(E14:K14)</f>
        <v>1633393</v>
      </c>
    </row>
    <row r="15" spans="1:12" ht="12.75">
      <c r="A15" s="279" t="s">
        <v>196</v>
      </c>
      <c r="B15" s="280"/>
      <c r="C15" s="280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0</v>
      </c>
      <c r="I15" s="60">
        <f t="shared" si="2"/>
        <v>1633393</v>
      </c>
      <c r="J15" s="60">
        <f t="shared" si="2"/>
        <v>397859</v>
      </c>
      <c r="K15" s="60">
        <f t="shared" si="2"/>
        <v>0</v>
      </c>
      <c r="L15" s="60">
        <f t="shared" si="2"/>
        <v>2031252</v>
      </c>
    </row>
    <row r="16" spans="1:12" ht="12.75">
      <c r="A16" s="277" t="s">
        <v>197</v>
      </c>
      <c r="B16" s="278"/>
      <c r="C16" s="278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77" t="s">
        <v>198</v>
      </c>
      <c r="B17" s="278"/>
      <c r="C17" s="278"/>
      <c r="D17" s="1">
        <v>12</v>
      </c>
      <c r="E17" s="10"/>
      <c r="F17" s="10"/>
      <c r="G17" s="10"/>
      <c r="H17" s="10"/>
      <c r="I17" s="10"/>
      <c r="J17" s="10"/>
      <c r="K17" s="10"/>
      <c r="L17" s="10">
        <f>SUM(E17:K17)</f>
        <v>0</v>
      </c>
    </row>
    <row r="18" spans="1:12" ht="12.75">
      <c r="A18" s="277" t="s">
        <v>199</v>
      </c>
      <c r="B18" s="278"/>
      <c r="C18" s="278"/>
      <c r="D18" s="1">
        <v>13</v>
      </c>
      <c r="E18" s="10"/>
      <c r="F18" s="10"/>
      <c r="G18" s="10"/>
      <c r="H18" s="10">
        <v>311889</v>
      </c>
      <c r="I18" s="10"/>
      <c r="J18" s="10"/>
      <c r="K18" s="10"/>
      <c r="L18" s="10">
        <f>SUM(E18:K18)</f>
        <v>311889</v>
      </c>
    </row>
    <row r="19" spans="1:12" ht="12.75">
      <c r="A19" s="277" t="s">
        <v>200</v>
      </c>
      <c r="B19" s="278"/>
      <c r="C19" s="278"/>
      <c r="D19" s="1">
        <v>14</v>
      </c>
      <c r="E19" s="10"/>
      <c r="F19" s="10"/>
      <c r="G19" s="10"/>
      <c r="H19" s="10">
        <v>3614270</v>
      </c>
      <c r="I19" s="10">
        <v>-3614270</v>
      </c>
      <c r="J19" s="10"/>
      <c r="K19" s="10"/>
      <c r="L19" s="10">
        <f>SUM(E19:K19)</f>
        <v>0</v>
      </c>
    </row>
    <row r="20" spans="1:12" ht="12.75">
      <c r="A20" s="277" t="s">
        <v>201</v>
      </c>
      <c r="B20" s="278"/>
      <c r="C20" s="278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79" t="s">
        <v>202</v>
      </c>
      <c r="B21" s="280"/>
      <c r="C21" s="280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3614270</v>
      </c>
      <c r="I21" s="60">
        <f t="shared" si="3"/>
        <v>-3614270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85" t="s">
        <v>245</v>
      </c>
      <c r="B22" s="286"/>
      <c r="C22" s="286"/>
      <c r="D22" s="4">
        <v>17</v>
      </c>
      <c r="E22" s="59">
        <f>E8+E15+E16+E17+E18+E21</f>
        <v>91897200</v>
      </c>
      <c r="F22" s="59">
        <f aca="true" t="shared" si="4" ref="F22:K22">F8+F15+F16+F17+F18+F21</f>
        <v>-398420</v>
      </c>
      <c r="G22" s="59">
        <f t="shared" si="4"/>
        <v>14506423</v>
      </c>
      <c r="H22" s="59">
        <f t="shared" si="4"/>
        <v>63415911</v>
      </c>
      <c r="I22" s="59">
        <f t="shared" si="4"/>
        <v>1633393</v>
      </c>
      <c r="J22" s="59">
        <f t="shared" si="4"/>
        <v>431249.99</v>
      </c>
      <c r="K22" s="59">
        <f t="shared" si="4"/>
        <v>0</v>
      </c>
      <c r="L22" s="59">
        <f>L8+L15+L16+L17+L18+L21</f>
        <v>171485757</v>
      </c>
    </row>
    <row r="23" spans="1:12" ht="12.75">
      <c r="A23" s="281" t="s">
        <v>235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7" t="s">
        <v>219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8" t="s">
        <v>236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2011-07-28T07:26:50Z</cp:lastPrinted>
  <dcterms:created xsi:type="dcterms:W3CDTF">2008-10-17T11:51:54Z</dcterms:created>
  <dcterms:modified xsi:type="dcterms:W3CDTF">2011-07-29T12:38:26Z</dcterms:modified>
  <cp:category/>
  <cp:version/>
  <cp:contentType/>
  <cp:contentStatus/>
</cp:coreProperties>
</file>