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1760" windowHeight="71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<sst xmlns="http://schemas.openxmlformats.org/spreadsheetml/2006/main" count="320" uniqueCount="268">
  <si>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</si>
  <si>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</si>
  <si>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</si>
  <si>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</si>
  <si>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</si>
  <si>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</si>
  <si>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</si>
  <si>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</si>
  <si>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</si>
  <si>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</si>
  <si>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</si>
  <si>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</si>
  <si>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</si>
  <si>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</si>
  <si>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</si>
  <si>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</si>
  <si>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</si>
  <si>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</si>
  <si>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</si>
  <si>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</si>
  <si>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</si>
  <si>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</si>
  <si>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</si>
  <si>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</si>
  <si>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</si>
  <si>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</si>
  <si>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</si>
  <si>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</si>
  <si>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</si>
  <si>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</si>
  <si>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</si>
  <si>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</si>
  <si>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</si>
  <si>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</si>
  <si>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</si>
  <si>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</si>
  <si>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</si>
  <si>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</si>
  <si>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</si>
  <si>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</si>
  <si>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</si>
  <si>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</si>
  <si>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</si>
  <si>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</si>
  <si>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</si>
  <si>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</si>
  <si>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</si>
  <si>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</si>
  <si>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</si>
  <si>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</si>
  <si>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</si>
  <si>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</si>
  <si>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</si>
  <si>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</si>
  <si>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</si>
  <si>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</si>
  <si>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</si>
  <si>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</si>
  <si>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</si>
  <si>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</si>
  <si>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</si>
  <si>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</si>
  <si>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</si>
  <si>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</si>
  <si>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</si>
  <si>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</si>
  <si>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</si>
  <si>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</si>
  <si>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</si>
  <si>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</si>
  <si>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</si>
  <si>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</si>
  <si>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</si>
  <si>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</si>
  <si>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</si>
  <si>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</si>
  <si>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</si>
  <si>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</si>
  <si>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</si>
  <si>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</si>
  <si>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</si>
  <si>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</si>
  <si>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</si>
  <si>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</si>
  <si>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</si>
  <si>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</si>
  <si>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</si>
  <si>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</si>
  <si>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</si>
  <si>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</si>
  <si>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</si>
  <si>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</si>
  <si>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</si>
  <si>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</si>
  <si>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</si>
  <si>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</si>
  <si>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</si>
  <si>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</si>
  <si>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</si>
  <si>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</si>
  <si>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</si>
  <si>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</si>
  <si>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</si>
  <si>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</si>
  <si>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</si>
  <si>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</si>
  <si>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</si>
  <si>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</si>
  <si>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</si>
  <si>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</si>
  <si>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</si>
  <si>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</si>
  <si>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</si>
  <si>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</si>
  <si>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</si>
  <si>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</si>
  <si>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</si>
  <si>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</si>
  <si>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</si>
  <si>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</si>
  <si>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</si>
  <si>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</si>
  <si>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</si>
  <si>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</si>
  <si>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</si>
  <si>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</si>
  <si>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</si>
  <si>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</si>
  <si>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</si>
  <si>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</si>
  <si>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</si>
  <si>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</si>
  <si>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</si>
  <si>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</si>
  <si>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</si>
  <si>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</si>
  <si>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</si>
  <si>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</si>
  <si>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</si>
  <si>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</si>
  <si>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</si>
  <si>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</si>
  <si>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</si>
  <si>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</si>
  <si>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</si>
  <si>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</si>
  <si>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</si>
  <si>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</si>
  <si>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</si>
  <si>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</si>
  <si>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</si>
  <si>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</si>
  <si>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</si>
  <si>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</si>
  <si>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</si>
  <si>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</si>
  <si>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</si>
  <si>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</si>
  <si>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</si>
  <si>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</si>
  <si>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</si>
  <si>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</si>
  <si>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</si>
  <si>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</si>
  <si>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</si>
  <si>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</si>
  <si>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</si>
  <si>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</si>
  <si>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</si>
  <si>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</si>
  <si>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</si>
  <si>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</si>
  <si>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</si>
  <si>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</si>
  <si>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</si>
  <si>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</si>
  <si>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</si>
  <si>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</si>
  <si>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</si>
  <si>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</si>
  <si>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</si>
  <si>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</si>
  <si>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</si>
  <si>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</si>
  <si>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</si>
  <si>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</si>
  <si>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</si>
  <si>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</si>
  <si>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</si>
  <si>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</si>
  <si>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</si>
  <si>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</si>
  <si>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</si>
  <si>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</si>
  <si>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</si>
  <si>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</si>
  <si>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</si>
  <si>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</si>
  <si>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</si>
  <si>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</si>
  <si>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</si>
  <si>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</si>
  <si>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</si>
  <si>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</si>
  <si>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</si>
  <si>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</si>
  <si>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</si>
  <si>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</si>
  <si>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</si>
  <si>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</si>
  <si>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</si>
  <si>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</si>
  <si>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</si>
  <si>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</si>
  <si>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</si>
  <si>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</si>
  <si>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</si>
  <si>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</si>
  <si>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</si>
  <si>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</si>
  <si>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</si>
  <si>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</si>
  <si>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</si>
  <si>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</si>
  <si>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</si>
  <si>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</si>
  <si>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</si>
  <si>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</si>
  <si>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</si>
  <si>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</si>
  <si>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</si>
  <si>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</si>
  <si>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</si>
  <si>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</si>
  <si>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</si>
  <si>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</si>
  <si>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</si>
  <si>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</si>
  <si>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</si>
  <si>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</si>
  <si>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</si>
  <si>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</si>
  <si>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</si>
  <si>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</si>
  <si>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</si>
  <si>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</si>
  <si>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</si>
  <si>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</si>
  <si>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</si>
  <si>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</si>
  <si>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</si>
  <si>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</si>
  <si>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</si>
  <si>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</si>
  <si>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</si>
  <si>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</si>
  <si>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</si>
  <si>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</si>
  <si>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</si>
  <si>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</si>
  <si>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</si>
  <si>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</si>
  <si>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</si>
  <si>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</si>
  <si>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</si>
  <si>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31.03.2017.</t>
  </si>
  <si>
    <t>01.01.2017.</t>
  </si>
  <si>
    <t>BRNIĆ MARKO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</si>
</sst>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42825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4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267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O45" sqref="O45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265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265061420</v>
      </c>
      <c r="K6" s="89">
        <f>SUM(K7:K8)</f>
        <v>255422415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23939122</v>
      </c>
      <c r="K7" s="91">
        <v>25784246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241122298</v>
      </c>
      <c r="K8" s="91">
        <v>229638169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108752753</v>
      </c>
      <c r="K9" s="91">
        <v>91960137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228990933</v>
      </c>
      <c r="K10" s="91">
        <v>201599302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232912773</v>
      </c>
      <c r="K12" s="91">
        <v>252738477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45324191</v>
      </c>
      <c r="K13" s="91">
        <v>37817515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15257665</v>
      </c>
      <c r="K16" s="91">
        <v>10065732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618256176</v>
      </c>
      <c r="K17" s="91">
        <v>637501037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29824959</v>
      </c>
      <c r="K19" s="91">
        <v>29203436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30883147</v>
      </c>
      <c r="K20" s="91">
        <v>30243107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28008254</v>
      </c>
      <c r="K21" s="91">
        <v>26323259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1603272271</v>
      </c>
      <c r="K22" s="93">
        <f>SUM(K7:K21)</f>
        <v>1572874417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120234789</v>
      </c>
      <c r="K24" s="96">
        <f>SUM(K25:K26)</f>
        <v>120955887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25255624</v>
      </c>
      <c r="K25" s="97">
        <v>25401610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94979165</v>
      </c>
      <c r="K26" s="97">
        <v>95554277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1278347013</v>
      </c>
      <c r="K27" s="98">
        <f>SUM(K28:K30)</f>
        <v>1254799893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167667675</v>
      </c>
      <c r="K28" s="97">
        <v>157967647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121094959</v>
      </c>
      <c r="K29" s="97">
        <v>132783572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989584379</v>
      </c>
      <c r="K30" s="97">
        <v>964048674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0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0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936</v>
      </c>
      <c r="K34" s="97">
        <v>450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36388163</v>
      </c>
      <c r="K40" s="97">
        <v>33243461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1434970901</v>
      </c>
      <c r="K41" s="100">
        <f>K24+K27+K31+K34+K35+K38+K39+K40</f>
        <v>1408999691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-1506602</v>
      </c>
      <c r="K44" s="91">
        <v>-3226322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65020492</v>
      </c>
      <c r="K45" s="91">
        <v>63513890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4151205</v>
      </c>
      <c r="K48" s="91">
        <v>2950883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168301370</v>
      </c>
      <c r="K50" s="98">
        <f>SUM(K43:K49)</f>
        <v>163874726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1603272271</v>
      </c>
      <c r="K51" s="100">
        <f>K41+K50</f>
        <v>1572874417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168301370</v>
      </c>
      <c r="K53" s="96">
        <f>K50</f>
        <v>163874726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168301370</v>
      </c>
      <c r="K54" s="91">
        <f>K50</f>
        <v>163874726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24">
    <cfRule type="cellIs" priority="10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">
      <selection activeCell="E36" sqref="E3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266</v>
      </c>
      <c r="F2" s="225"/>
      <c r="G2" s="103" t="s">
        <v>61</v>
      </c>
      <c r="H2" s="224" t="s">
        <v>265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3">
        <v>15485954</v>
      </c>
      <c r="K6" s="143">
        <v>15485954</v>
      </c>
      <c r="L6" s="143">
        <v>15288214</v>
      </c>
      <c r="M6" s="143">
        <v>15288214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3">
        <v>8407498</v>
      </c>
      <c r="K7" s="143">
        <v>8407498</v>
      </c>
      <c r="L7" s="143">
        <v>6322652</v>
      </c>
      <c r="M7" s="143">
        <v>6322652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4">
        <v>7078456</v>
      </c>
      <c r="K8" s="144">
        <v>7078456</v>
      </c>
      <c r="L8" s="144">
        <f>L6-L7</f>
        <v>8965562</v>
      </c>
      <c r="M8" s="144">
        <f>M6-M7</f>
        <v>8965562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3">
        <v>2965488</v>
      </c>
      <c r="K9" s="143">
        <v>2965488</v>
      </c>
      <c r="L9" s="143">
        <v>2946376</v>
      </c>
      <c r="M9" s="143">
        <v>2946376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3">
        <v>582448</v>
      </c>
      <c r="K10" s="143">
        <v>582448</v>
      </c>
      <c r="L10" s="143">
        <v>745389</v>
      </c>
      <c r="M10" s="143">
        <v>745389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4">
        <v>2383040</v>
      </c>
      <c r="K11" s="144">
        <v>2383040</v>
      </c>
      <c r="L11" s="144">
        <f>L9-L10</f>
        <v>2200987</v>
      </c>
      <c r="M11" s="144">
        <f>M9-M10</f>
        <v>2200987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3">
        <v>562187</v>
      </c>
      <c r="K13" s="143">
        <v>562187</v>
      </c>
      <c r="L13" s="143">
        <v>671448</v>
      </c>
      <c r="M13" s="143">
        <v>671448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3">
        <v>755</v>
      </c>
      <c r="K14" s="143">
        <v>755</v>
      </c>
      <c r="L14" s="143">
        <v>486</v>
      </c>
      <c r="M14" s="143">
        <v>486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3"/>
      <c r="K16" s="143"/>
      <c r="L16" s="143">
        <v>0</v>
      </c>
      <c r="M16" s="143">
        <v>0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3">
        <v>0</v>
      </c>
      <c r="K20" s="143">
        <v>0</v>
      </c>
      <c r="L20" s="143">
        <v>0</v>
      </c>
      <c r="M20" s="143">
        <v>0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3">
        <v>-277228</v>
      </c>
      <c r="K21" s="143">
        <v>-277228</v>
      </c>
      <c r="L21" s="143">
        <v>67</v>
      </c>
      <c r="M21" s="143">
        <v>67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3">
        <v>109332</v>
      </c>
      <c r="K22" s="143">
        <v>109332</v>
      </c>
      <c r="L22" s="143">
        <v>913503</v>
      </c>
      <c r="M22" s="143">
        <v>913503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3">
        <v>113680</v>
      </c>
      <c r="K23" s="143">
        <v>113680</v>
      </c>
      <c r="L23" s="143">
        <v>132540</v>
      </c>
      <c r="M23" s="143">
        <v>132540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3">
        <v>8289223</v>
      </c>
      <c r="K24" s="143">
        <v>8289223</v>
      </c>
      <c r="L24" s="143">
        <v>8722508</v>
      </c>
      <c r="M24" s="143">
        <v>8722508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4">
        <v>1453639</v>
      </c>
      <c r="K25" s="144">
        <v>1453639</v>
      </c>
      <c r="L25" s="144">
        <f>L8+L11+L12+L13+L14+L15+L16+L17+L18+L19+L20+L21+L22-L23-L24</f>
        <v>3897005</v>
      </c>
      <c r="M25" s="144">
        <f>M8+M11+M12+M13+M14+M15+M16+M17+M18+M19+M20+M21+M22-M23-M24</f>
        <v>3897005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3">
        <v>1393146</v>
      </c>
      <c r="K26" s="143">
        <v>1393146</v>
      </c>
      <c r="L26" s="143">
        <v>7119621</v>
      </c>
      <c r="M26" s="143">
        <v>7119621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4">
        <v>60493</v>
      </c>
      <c r="K27" s="144">
        <v>60493</v>
      </c>
      <c r="L27" s="144">
        <f>L25-L26</f>
        <v>-3222616</v>
      </c>
      <c r="M27" s="144">
        <f>M25-M26</f>
        <v>-3222616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3">
        <v>0</v>
      </c>
      <c r="K28" s="143">
        <v>0</v>
      </c>
      <c r="L28" s="143">
        <v>3706</v>
      </c>
      <c r="M28" s="143">
        <v>3706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4">
        <v>60493</v>
      </c>
      <c r="K29" s="144">
        <v>60493</v>
      </c>
      <c r="L29" s="144">
        <f>L27-L28</f>
        <v>-3226322</v>
      </c>
      <c r="M29" s="144">
        <f>M27-M28</f>
        <v>-3226322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5">
        <v>0</v>
      </c>
      <c r="K30" s="145">
        <v>0</v>
      </c>
      <c r="L30" s="145">
        <v>0</v>
      </c>
      <c r="M30" s="145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6">
        <f>J29</f>
        <v>60493</v>
      </c>
      <c r="K32" s="146">
        <f>K29</f>
        <v>60493</v>
      </c>
      <c r="L32" s="146">
        <f>L29</f>
        <v>-3226322</v>
      </c>
      <c r="M32" s="146">
        <f>M29</f>
        <v>-3226322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3">
        <f>J29</f>
        <v>60493</v>
      </c>
      <c r="K33" s="143">
        <f>K29</f>
        <v>60493</v>
      </c>
      <c r="L33" s="143">
        <f>L29</f>
        <v>-3226322</v>
      </c>
      <c r="M33" s="143">
        <f>M29</f>
        <v>-3226322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7">
        <f>J32-J33</f>
        <v>0</v>
      </c>
      <c r="K34" s="147">
        <f>K32-K33</f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:M21 L26:M26 L28:M28 L12:M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L30 L9:M10 L19:M20 L22:M24 J6:M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2">
      <selection activeCell="K6" sqref="K6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266</v>
      </c>
      <c r="F2" s="301"/>
      <c r="G2" s="107" t="s">
        <v>61</v>
      </c>
      <c r="H2" s="300" t="s">
        <v>265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8">
        <f>SUM(J7:J12)</f>
        <v>2101378</v>
      </c>
      <c r="K6" s="148">
        <f>SUM(K7:K12)</f>
        <v>4721109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9">
        <v>60493</v>
      </c>
      <c r="K7" s="149">
        <v>-3222616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9">
        <v>1393146</v>
      </c>
      <c r="K8" s="149">
        <v>7119621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9">
        <v>647739</v>
      </c>
      <c r="K9" s="149">
        <v>824104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9">
        <v>0</v>
      </c>
      <c r="K10" s="149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9">
        <v>0</v>
      </c>
      <c r="K11" s="149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9">
        <v>0</v>
      </c>
      <c r="K12" s="149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50">
        <f>J14+J15+J16+J17+J19+J20+J21</f>
        <v>-7312370</v>
      </c>
      <c r="K13" s="150">
        <f>K14+K15+K16+K17+K19+K20+K21</f>
        <v>16355118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9">
        <v>15335858</v>
      </c>
      <c r="K14" s="149">
        <v>11484129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9">
        <v>-11094520</v>
      </c>
      <c r="K15" s="149">
        <v>27391631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9">
        <v>19202947</v>
      </c>
      <c r="K16" s="149">
        <v>21984549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9">
        <v>-709597</v>
      </c>
      <c r="K17" s="149">
        <v>-26364482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9">
        <v>0</v>
      </c>
      <c r="K18" s="149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9">
        <v>-28916874</v>
      </c>
      <c r="K19" s="149">
        <v>-19825704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9">
        <v>0</v>
      </c>
      <c r="K20" s="149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9">
        <v>-1130184</v>
      </c>
      <c r="K21" s="149">
        <v>1684995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50">
        <f>SUM(J23:J26)</f>
        <v>10910203</v>
      </c>
      <c r="K22" s="150">
        <f>SUM(K23:K26)</f>
        <v>-26692308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9">
        <v>2002674</v>
      </c>
      <c r="K23" s="149">
        <v>-9700028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9">
        <v>10237576</v>
      </c>
      <c r="K24" s="149">
        <v>-13847092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9">
        <v>-755</v>
      </c>
      <c r="K25" s="149">
        <v>-486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9">
        <v>-1329292</v>
      </c>
      <c r="K26" s="149">
        <v>-3144702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50">
        <f>J6+J13+J22</f>
        <v>5699211</v>
      </c>
      <c r="K27" s="150">
        <f>K6+K13+K22</f>
        <v>-5616081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9">
        <v>0</v>
      </c>
      <c r="K28" s="149">
        <v>-3706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1">
        <f>J27+J28</f>
        <v>5699211</v>
      </c>
      <c r="K29" s="151">
        <f>K27+K28</f>
        <v>-5619787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8">
        <f>SUM(J32:J36)</f>
        <v>9632081</v>
      </c>
      <c r="K31" s="148">
        <f>SUM(K32:K36)</f>
        <v>7944135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9">
        <v>-1984235</v>
      </c>
      <c r="K32" s="149">
        <v>437459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9">
        <v>0</v>
      </c>
      <c r="K33" s="149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9">
        <v>11616316</v>
      </c>
      <c r="K34" s="149">
        <v>7506676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9">
        <v>0</v>
      </c>
      <c r="K35" s="149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2">
        <v>0</v>
      </c>
      <c r="K36" s="152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8">
        <f>SUM(J39:J44)</f>
        <v>-12631354</v>
      </c>
      <c r="K38" s="148">
        <f>SUM(K39:K44)</f>
        <v>-479224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9">
        <v>-14865369</v>
      </c>
      <c r="K39" s="149">
        <v>721098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9">
        <v>0</v>
      </c>
      <c r="K40" s="149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9">
        <v>0</v>
      </c>
      <c r="K41" s="149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9">
        <v>0</v>
      </c>
      <c r="K42" s="149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9">
        <v>0</v>
      </c>
      <c r="K43" s="149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9">
        <v>2234015</v>
      </c>
      <c r="K44" s="149">
        <v>-1200322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50">
        <f>J29+J31+J38</f>
        <v>2699938</v>
      </c>
      <c r="K45" s="150">
        <f>K29+K31+K38</f>
        <v>1845124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9"/>
      <c r="K46" s="149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50">
        <f>J45+J46</f>
        <v>2699938</v>
      </c>
      <c r="K47" s="150">
        <f>K45+K46</f>
        <v>1845124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9">
        <v>27669236</v>
      </c>
      <c r="K48" s="149">
        <v>23939122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1">
        <f>IF(J47+J48&gt;=0,J47+J48,0)</f>
        <v>30369174</v>
      </c>
      <c r="K49" s="151">
        <f>IF(K47+K48&gt;=0,K47+K48,0)</f>
        <v>25784246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0:K12 J36:K36 J14:K21 J39:K41 J7:K8 J23:K26 J29:K29 J44:K44 J32:K3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266</v>
      </c>
      <c r="F2" s="309"/>
      <c r="G2" s="130" t="s">
        <v>61</v>
      </c>
      <c r="H2" s="308" t="s">
        <v>265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>SUM(J6:J7)</f>
        <v>4151205</v>
      </c>
      <c r="K8" s="98">
        <f t="shared" si="0"/>
        <v>0</v>
      </c>
      <c r="L8" s="98">
        <f t="shared" si="0"/>
        <v>168301370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-1200322</v>
      </c>
      <c r="K10" s="91"/>
      <c r="L10" s="91">
        <f>SUM(E10:K10)</f>
        <v>-1200322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-1200322</v>
      </c>
      <c r="K13" s="98">
        <f t="shared" si="1"/>
        <v>0</v>
      </c>
      <c r="L13" s="98">
        <f t="shared" si="1"/>
        <v>-1200322</v>
      </c>
    </row>
    <row r="14" spans="1:12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-3226322</v>
      </c>
      <c r="J14" s="91"/>
      <c r="K14" s="91"/>
      <c r="L14" s="91">
        <f>SUM(E14:K14)</f>
        <v>-3226322</v>
      </c>
    </row>
    <row r="15" spans="1:12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-3226322</v>
      </c>
      <c r="J15" s="98">
        <f t="shared" si="2"/>
        <v>-1200322</v>
      </c>
      <c r="K15" s="98">
        <f t="shared" si="2"/>
        <v>0</v>
      </c>
      <c r="L15" s="98">
        <f t="shared" si="2"/>
        <v>-4426644</v>
      </c>
    </row>
    <row r="16" spans="1:12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-3226322</v>
      </c>
      <c r="J22" s="100">
        <f t="shared" si="4"/>
        <v>2950883</v>
      </c>
      <c r="K22" s="100">
        <f t="shared" si="4"/>
        <v>0</v>
      </c>
      <c r="L22" s="100">
        <f>L8+L15+L16+L17+L18+L21</f>
        <v>163874726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2017-02-01T15:37:32Z</cp:lastPrinted>
  <dcterms:created xsi:type="dcterms:W3CDTF">2008-10-17T11:51:54Z</dcterms:created>
  <dcterms:modified xsi:type="dcterms:W3CDTF">2017-04-26T09:40:07Z</dcterms:modified>
  <cp:category/>
  <cp:version/>
  <cp:contentType/>
  <cp:contentStatus/>
</cp:coreProperties>
</file>